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pompi\OneDrive\Desktop\Nuova Piattaforma Dati\"/>
    </mc:Choice>
  </mc:AlternateContent>
  <xr:revisionPtr revIDLastSave="0" documentId="13_ncr:1_{2C2A1355-1FBD-4FCC-8456-EDA0B5B5CE6F}" xr6:coauthVersionLast="45" xr6:coauthVersionMax="45" xr10:uidLastSave="{00000000-0000-0000-0000-000000000000}"/>
  <bookViews>
    <workbookView xWindow="-120" yWindow="-120" windowWidth="20730" windowHeight="11160" tabRatio="887" firstSheet="15" activeTab="21" xr2:uid="{00000000-000D-0000-FFFF-FFFF00000000}"/>
  </bookViews>
  <sheets>
    <sheet name="Presentazione" sheetId="32" r:id="rId1"/>
    <sheet name="Indicatori Demografici" sheetId="19" r:id="rId2"/>
    <sheet name="Lavoro" sheetId="20" r:id="rId3"/>
    <sheet name="Infortuni sul Lavoro" sheetId="21" r:id="rId4"/>
    <sheet name="Vaccinazioni" sheetId="18" r:id="rId5"/>
    <sheet name="Veterinaria e Igiene Alimenti" sheetId="22" r:id="rId6"/>
    <sheet name="Produzione ricovero" sheetId="13" r:id="rId7"/>
    <sheet name="Complessità assistenziale" sheetId="5" r:id="rId8"/>
    <sheet name="Mobilità attiva" sheetId="6" r:id="rId9"/>
    <sheet name="Cause di Morte Generale" sheetId="26" r:id="rId10"/>
    <sheet name="Mortalità per Casa" sheetId="27" r:id="rId11"/>
    <sheet name="SDO-DRG-Prov" sheetId="24" r:id="rId12"/>
    <sheet name="Epidemiologia Psichiatrica" sheetId="25" r:id="rId13"/>
    <sheet name="Qualità" sheetId="7" r:id="rId14"/>
    <sheet name="Pronto soccorso" sheetId="8" r:id="rId15"/>
    <sheet name="SIAD" sheetId="14" r:id="rId16"/>
    <sheet name="Posti Autorizzati Res-SemiR" sheetId="30" r:id="rId17"/>
    <sheet name="Prestazioni ambulatoriali" sheetId="9" r:id="rId18"/>
    <sheet name="Screening" sheetId="15" r:id="rId19"/>
    <sheet name="Assist_Res_Semires_CI" sheetId="16" r:id="rId20"/>
    <sheet name="Indicatori Valutazione" sheetId="28" r:id="rId21"/>
    <sheet name="Stili di Vita Regione" sheetId="29" r:id="rId22"/>
  </sheets>
  <definedNames>
    <definedName name="_Hlk11840970" localSheetId="5">'Veterinaria e Igiene Alimenti'!$C$83</definedName>
    <definedName name="a" hidden="1">#REF!</definedName>
    <definedName name="aaWEW" hidden="1">#REF!</definedName>
    <definedName name="abc" hidden="1">#REF!</definedName>
    <definedName name="ads" hidden="1">#REF!</definedName>
    <definedName name="_xlnm.Print_Area" localSheetId="7">'Complessità assistenziale'!$C$3:$G$13</definedName>
    <definedName name="_xlnm.Print_Area" localSheetId="8">'Mobilità attiva'!$C$1:$G$5</definedName>
    <definedName name="_xlnm.Print_Area" localSheetId="17">'Prestazioni ambulatoriali'!#REF!</definedName>
    <definedName name="_xlnm.Print_Area" localSheetId="6">'Produzione ricovero'!$C$1:$G$12</definedName>
    <definedName name="_xlnm.Print_Area" localSheetId="14">'Pronto soccorso'!$B$12:$B$18</definedName>
    <definedName name="_xlnm.Print_Area" localSheetId="13">Qualità!#REF!</definedName>
    <definedName name="AS" hidden="1">#REF!</definedName>
    <definedName name="asddddd" hidden="1">#REF!</definedName>
    <definedName name="BADcompanies" hidden="1">#REF!</definedName>
    <definedName name="CIQWBGuid" hidden="1">"9c5e6bc3-41b7-48b7-b56d-295eb973098c"</definedName>
    <definedName name="companies" hidden="1">#REF!</definedName>
    <definedName name="contact" hidden="1">#REF!</definedName>
    <definedName name="czxczx" hidden="1">#REF!</definedName>
    <definedName name="dadada" hidden="1">#REF!</definedName>
    <definedName name="dadssa" hidden="1">#REF!</definedName>
    <definedName name="ddsdsdsdvsdvffef" hidden="1">#REF!</definedName>
    <definedName name="de" hidden="1">#REF!</definedName>
    <definedName name="df" hidden="1">#REF!</definedName>
    <definedName name="dsdad" hidden="1">#REF!</definedName>
    <definedName name="ewcf" hidden="1">#REF!</definedName>
    <definedName name="fnnmgf" hidden="1">#REF!</definedName>
    <definedName name="ger" hidden="1">#REF!</definedName>
    <definedName name="gg" hidden="1">#REF!</definedName>
    <definedName name="hhhhhh" hidden="1">#REF!</definedName>
    <definedName name="hjkhhjkhjhjhkj" hidden="1">#REF!</definedName>
    <definedName name="i" hidden="1">#REF!</definedName>
    <definedName name="Invalid" hidden="1">#REF!</definedName>
    <definedName name="jhjh" hidden="1">#REF!</definedName>
    <definedName name="JK" hidden="1">#REF!</definedName>
    <definedName name="l" hidden="1">#REF!</definedName>
    <definedName name="location1" hidden="1">#REF!</definedName>
    <definedName name="ms" hidden="1">#REF!</definedName>
    <definedName name="o" hidden="1">#REF!</definedName>
    <definedName name="PO" hidden="1">#REF!</definedName>
    <definedName name="pr" hidden="1">#REF!</definedName>
    <definedName name="regrthgrtg" hidden="1">#REF!</definedName>
    <definedName name="ss" hidden="1">#REF!</definedName>
    <definedName name="tyu" hidden="1">#REF!</definedName>
    <definedName name="VF" hidden="1">#REF!</definedName>
    <definedName name="wer" hidden="1">#REF!</definedName>
    <definedName name="WERWER" hidden="1">#REF!</definedName>
    <definedName name="xz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83" i="21" l="1"/>
  <c r="Q283" i="21"/>
  <c r="N283" i="21"/>
  <c r="K283" i="21"/>
  <c r="H283" i="21"/>
  <c r="T282" i="21"/>
  <c r="Q282" i="21"/>
  <c r="N282" i="21"/>
  <c r="K282" i="21"/>
  <c r="H282" i="21"/>
  <c r="T281" i="21"/>
  <c r="Q281" i="21"/>
  <c r="N281" i="21"/>
  <c r="K281" i="21"/>
  <c r="H281" i="21"/>
  <c r="T280" i="21"/>
  <c r="T279" i="21"/>
  <c r="Q279" i="21"/>
  <c r="N279" i="21"/>
  <c r="K279" i="21"/>
  <c r="H279" i="21"/>
  <c r="T278" i="21"/>
  <c r="Q278" i="21"/>
  <c r="K278" i="21"/>
  <c r="T277" i="21"/>
  <c r="Q277" i="21"/>
  <c r="N277" i="21"/>
  <c r="K277" i="21"/>
  <c r="H277" i="21"/>
  <c r="T276" i="21"/>
  <c r="Q276" i="21"/>
  <c r="N276" i="21"/>
  <c r="K276" i="21"/>
  <c r="H276" i="21"/>
  <c r="T275" i="21"/>
  <c r="Q275" i="21"/>
  <c r="N275" i="21"/>
  <c r="K275" i="21"/>
  <c r="H275" i="21"/>
  <c r="Q274" i="21"/>
  <c r="N274" i="21"/>
  <c r="K274" i="21"/>
  <c r="H274" i="21"/>
  <c r="N273" i="21"/>
  <c r="T272" i="21"/>
  <c r="K272" i="21"/>
  <c r="T271" i="21"/>
  <c r="Q271" i="21"/>
  <c r="N271" i="21"/>
  <c r="K271" i="21"/>
  <c r="H271" i="21"/>
  <c r="T270" i="21"/>
  <c r="Q270" i="21"/>
  <c r="N270" i="21"/>
  <c r="K270" i="21"/>
  <c r="H270" i="21"/>
  <c r="T269" i="21"/>
  <c r="Q269" i="21"/>
  <c r="N269" i="21"/>
  <c r="K269" i="21"/>
  <c r="H269" i="21"/>
  <c r="T268" i="21"/>
  <c r="Q268" i="21"/>
  <c r="N268" i="21"/>
  <c r="K268" i="21"/>
  <c r="H268" i="21"/>
  <c r="T267" i="21"/>
  <c r="N267" i="21"/>
  <c r="K267" i="21"/>
  <c r="H267" i="21"/>
  <c r="Q266" i="21"/>
  <c r="N266" i="21"/>
  <c r="K266" i="21"/>
  <c r="T265" i="21"/>
  <c r="Q265" i="21"/>
  <c r="N265" i="21"/>
  <c r="K265" i="21"/>
  <c r="H265" i="21"/>
  <c r="T264" i="21"/>
  <c r="Q264" i="21"/>
  <c r="N264" i="21"/>
  <c r="K264" i="21"/>
  <c r="T263" i="21"/>
  <c r="Q263" i="21"/>
  <c r="N263" i="21"/>
  <c r="K263" i="21"/>
  <c r="H263" i="21"/>
  <c r="S96" i="21"/>
  <c r="R96" i="21"/>
  <c r="P96" i="21"/>
  <c r="O96" i="21"/>
  <c r="M96" i="21"/>
  <c r="N96" i="21" s="1"/>
  <c r="L96" i="21"/>
  <c r="J96" i="21"/>
  <c r="I96" i="21"/>
  <c r="G96" i="21"/>
  <c r="F96" i="21"/>
  <c r="H96" i="21" s="1"/>
  <c r="T95" i="21"/>
  <c r="Q95" i="21"/>
  <c r="N95" i="21"/>
  <c r="K95" i="21"/>
  <c r="H95" i="21"/>
  <c r="T94" i="21"/>
  <c r="Q94" i="21"/>
  <c r="N94" i="21"/>
  <c r="K94" i="21"/>
  <c r="H94" i="21"/>
  <c r="T93" i="21"/>
  <c r="Q93" i="21"/>
  <c r="N93" i="21"/>
  <c r="K93" i="21"/>
  <c r="H93" i="21"/>
  <c r="T92" i="21"/>
  <c r="Q92" i="21"/>
  <c r="N92" i="21"/>
  <c r="K92" i="21"/>
  <c r="H92" i="21"/>
  <c r="T91" i="21"/>
  <c r="Q91" i="21"/>
  <c r="N91" i="21"/>
  <c r="K91" i="21"/>
  <c r="H91" i="21"/>
  <c r="T90" i="21"/>
  <c r="Q90" i="21"/>
  <c r="N90" i="21"/>
  <c r="K90" i="21"/>
  <c r="H90" i="21"/>
  <c r="T89" i="21"/>
  <c r="Q89" i="21"/>
  <c r="N89" i="21"/>
  <c r="K89" i="21"/>
  <c r="H89" i="21"/>
  <c r="T88" i="21"/>
  <c r="Q88" i="21"/>
  <c r="N88" i="21"/>
  <c r="K88" i="21"/>
  <c r="H88" i="21"/>
  <c r="T87" i="21"/>
  <c r="Q87" i="21"/>
  <c r="N87" i="21"/>
  <c r="K87" i="21"/>
  <c r="H87" i="21"/>
  <c r="T86" i="21"/>
  <c r="Q86" i="21"/>
  <c r="N86" i="21"/>
  <c r="K86" i="21"/>
  <c r="H86" i="21"/>
  <c r="T85" i="21"/>
  <c r="Q85" i="21"/>
  <c r="N85" i="21"/>
  <c r="K85" i="21"/>
  <c r="H85" i="21"/>
  <c r="T84" i="21"/>
  <c r="Q84" i="21"/>
  <c r="N84" i="21"/>
  <c r="K84" i="21"/>
  <c r="H84" i="21"/>
  <c r="T83" i="21"/>
  <c r="Q83" i="21"/>
  <c r="N83" i="21"/>
  <c r="K83" i="21"/>
  <c r="H83" i="21"/>
  <c r="T82" i="21"/>
  <c r="Q82" i="21"/>
  <c r="N82" i="21"/>
  <c r="K82" i="21"/>
  <c r="H82" i="21"/>
  <c r="T81" i="21"/>
  <c r="Q81" i="21"/>
  <c r="N81" i="21"/>
  <c r="K81" i="21"/>
  <c r="H81" i="21"/>
  <c r="T80" i="21"/>
  <c r="Q80" i="21"/>
  <c r="N80" i="21"/>
  <c r="K80" i="21"/>
  <c r="H80" i="21"/>
  <c r="T79" i="21"/>
  <c r="Q79" i="21"/>
  <c r="N79" i="21"/>
  <c r="K79" i="21"/>
  <c r="H79" i="21"/>
  <c r="Q78" i="21"/>
  <c r="N78" i="21"/>
  <c r="K78" i="21"/>
  <c r="H78" i="21"/>
  <c r="T77" i="21"/>
  <c r="Q77" i="21"/>
  <c r="N77" i="21"/>
  <c r="K77" i="21"/>
  <c r="H77" i="21"/>
  <c r="T76" i="21"/>
  <c r="Q76" i="21"/>
  <c r="N76" i="21"/>
  <c r="K76" i="21"/>
  <c r="H76" i="21"/>
  <c r="T75" i="21"/>
  <c r="Q75" i="21"/>
  <c r="N75" i="21"/>
  <c r="K75" i="21"/>
  <c r="H75" i="21"/>
  <c r="T74" i="21"/>
  <c r="Q74" i="21"/>
  <c r="N74" i="21"/>
  <c r="K74" i="21"/>
  <c r="H74" i="21"/>
  <c r="T96" i="21" l="1"/>
  <c r="K96" i="21"/>
  <c r="Q96" i="21"/>
  <c r="H34" i="28"/>
  <c r="G22" i="28"/>
  <c r="H22" i="28" s="1"/>
  <c r="G23" i="28"/>
  <c r="H23" i="28" s="1"/>
  <c r="G24" i="28"/>
  <c r="H24" i="28" s="1"/>
  <c r="G25" i="28"/>
  <c r="H25" i="28" s="1"/>
  <c r="G26" i="28"/>
  <c r="H26" i="28" s="1"/>
  <c r="G27" i="28"/>
  <c r="H27" i="28" s="1"/>
  <c r="G28" i="28"/>
  <c r="H28" i="28" s="1"/>
  <c r="G29" i="28"/>
  <c r="H29" i="28" s="1"/>
  <c r="G30" i="28"/>
  <c r="H30" i="28" s="1"/>
  <c r="G31" i="28"/>
  <c r="H31" i="28" s="1"/>
  <c r="G32" i="28"/>
  <c r="H32" i="28" s="1"/>
  <c r="G33" i="28"/>
  <c r="H33" i="28" s="1"/>
  <c r="G34" i="28"/>
  <c r="G35" i="28"/>
  <c r="H35" i="28" s="1"/>
  <c r="G36" i="28"/>
  <c r="H36" i="28" s="1"/>
  <c r="G37" i="28"/>
  <c r="H37" i="28" s="1"/>
  <c r="G38" i="28"/>
  <c r="G39" i="28"/>
  <c r="G40" i="28"/>
  <c r="H40" i="28" s="1"/>
  <c r="G41" i="28"/>
  <c r="H41" i="28" s="1"/>
  <c r="G42" i="28"/>
  <c r="H42" i="28" s="1"/>
  <c r="G43" i="28"/>
  <c r="H43" i="28" s="1"/>
  <c r="G44" i="28"/>
  <c r="H44" i="28" s="1"/>
  <c r="G45" i="28"/>
  <c r="H45" i="28" s="1"/>
  <c r="G46" i="28"/>
  <c r="H46" i="28" s="1"/>
  <c r="G47" i="28"/>
  <c r="H47" i="28" s="1"/>
  <c r="G48" i="28"/>
  <c r="H48" i="28" s="1"/>
  <c r="G49" i="28"/>
  <c r="H49" i="28" s="1"/>
  <c r="G50" i="28"/>
  <c r="H50" i="28" s="1"/>
  <c r="G51" i="28"/>
  <c r="H51" i="28" s="1"/>
  <c r="G71" i="28"/>
  <c r="H71" i="28" s="1"/>
  <c r="G72" i="28"/>
  <c r="H72" i="28" s="1"/>
  <c r="G73" i="28"/>
  <c r="H73" i="28" s="1"/>
  <c r="G74" i="28"/>
  <c r="H74" i="28" s="1"/>
  <c r="G75" i="28"/>
  <c r="H75" i="28" s="1"/>
  <c r="G76" i="28"/>
  <c r="H76" i="28" s="1"/>
  <c r="G77" i="28"/>
  <c r="H77" i="28" s="1"/>
  <c r="G78" i="28"/>
  <c r="H78" i="28" s="1"/>
  <c r="G79" i="28"/>
  <c r="H79" i="28" s="1"/>
  <c r="G80" i="28"/>
  <c r="H80" i="28" s="1"/>
  <c r="H4" i="28"/>
  <c r="G5" i="28"/>
  <c r="H5" i="28" s="1"/>
  <c r="G6" i="28"/>
  <c r="H6" i="28" s="1"/>
  <c r="G7" i="28"/>
  <c r="H7" i="28" s="1"/>
  <c r="G8" i="28"/>
  <c r="H8" i="28" s="1"/>
  <c r="G9" i="28"/>
  <c r="H9" i="28" s="1"/>
  <c r="G10" i="28"/>
  <c r="H10" i="28" s="1"/>
  <c r="G11" i="28"/>
  <c r="H11" i="28" s="1"/>
  <c r="G12" i="28"/>
  <c r="H12" i="28" s="1"/>
  <c r="G13" i="28"/>
  <c r="H13" i="28" s="1"/>
  <c r="G14" i="28"/>
  <c r="H14" i="28" s="1"/>
  <c r="G15" i="28"/>
  <c r="H15" i="28" s="1"/>
  <c r="G16" i="28"/>
  <c r="H16" i="28" s="1"/>
  <c r="G17" i="28"/>
  <c r="H17" i="28" s="1"/>
  <c r="G18" i="28"/>
  <c r="H18" i="28" s="1"/>
  <c r="G19" i="28"/>
  <c r="H19" i="28" s="1"/>
  <c r="G20" i="28"/>
  <c r="H20" i="28" s="1"/>
  <c r="G21" i="28"/>
  <c r="H21" i="28" s="1"/>
  <c r="G4" i="28"/>
  <c r="E37" i="8" l="1"/>
  <c r="F37" i="8"/>
  <c r="G37" i="8"/>
  <c r="D37" i="8"/>
  <c r="E34" i="8"/>
  <c r="F34" i="8"/>
  <c r="G34" i="8"/>
  <c r="D34" i="8"/>
  <c r="E29" i="8"/>
  <c r="F29" i="8"/>
  <c r="G29" i="8"/>
  <c r="D29" i="8"/>
  <c r="E24" i="8"/>
  <c r="F24" i="8"/>
  <c r="G24" i="8"/>
  <c r="D24" i="8"/>
  <c r="E21" i="8"/>
  <c r="F21" i="8"/>
  <c r="G21" i="8"/>
  <c r="D21" i="8"/>
  <c r="K17" i="8"/>
  <c r="K38" i="8"/>
  <c r="K35" i="8"/>
  <c r="K30" i="8"/>
  <c r="K26" i="8"/>
  <c r="AF441" i="24" l="1"/>
  <c r="AF383" i="24"/>
  <c r="AF242" i="24"/>
  <c r="N416" i="24"/>
  <c r="N143" i="24"/>
  <c r="N81" i="24"/>
  <c r="N66" i="24"/>
  <c r="N351" i="24"/>
  <c r="N308" i="24"/>
  <c r="N163" i="24"/>
  <c r="N247" i="24"/>
  <c r="N354" i="24"/>
  <c r="N259" i="24"/>
  <c r="N243" i="24"/>
  <c r="N227" i="24"/>
  <c r="N182" i="24"/>
  <c r="N468" i="24"/>
  <c r="N446" i="24"/>
  <c r="N298" i="24"/>
  <c r="N285" i="24"/>
  <c r="N267" i="24"/>
  <c r="N234" i="24"/>
  <c r="N388" i="24"/>
  <c r="N26" i="24"/>
  <c r="N529" i="24"/>
  <c r="N488" i="24"/>
  <c r="N97" i="24"/>
  <c r="N249" i="24"/>
  <c r="N471" i="24"/>
  <c r="N509" i="24"/>
  <c r="N153" i="24"/>
  <c r="N230" i="24"/>
  <c r="N344" i="24"/>
  <c r="N300" i="24"/>
  <c r="N472" i="24"/>
  <c r="N419" i="24"/>
  <c r="N94" i="24"/>
  <c r="N301" i="24"/>
  <c r="N197" i="24"/>
  <c r="N310" i="24"/>
  <c r="W138" i="24"/>
  <c r="W422" i="24"/>
  <c r="W264" i="24"/>
  <c r="W528" i="24"/>
  <c r="W137" i="24"/>
  <c r="W96" i="24"/>
  <c r="W282" i="24"/>
  <c r="W440" i="24"/>
  <c r="W154" i="24"/>
  <c r="W383" i="24"/>
  <c r="W197" i="24"/>
  <c r="W212" i="24"/>
  <c r="W435" i="24"/>
  <c r="W417" i="24"/>
  <c r="W111" i="24"/>
  <c r="W130" i="24"/>
  <c r="W385" i="24"/>
  <c r="W362" i="24"/>
  <c r="W220" i="24"/>
  <c r="W480" i="24"/>
  <c r="W320" i="24"/>
  <c r="W101" i="24"/>
  <c r="W123" i="24"/>
  <c r="W9" i="24"/>
  <c r="W95" i="24"/>
  <c r="W122" i="24"/>
  <c r="W448" i="24"/>
  <c r="W248" i="24"/>
  <c r="W103" i="24"/>
  <c r="W172" i="24"/>
  <c r="W300" i="24"/>
  <c r="W81" i="24"/>
  <c r="W387" i="24"/>
  <c r="W322" i="24"/>
  <c r="W323" i="24"/>
  <c r="W201" i="24"/>
  <c r="W62" i="24"/>
  <c r="W64" i="24"/>
  <c r="W474" i="24"/>
  <c r="W289" i="24"/>
  <c r="W27" i="24"/>
  <c r="W453" i="24"/>
  <c r="W485" i="24"/>
  <c r="W439" i="24"/>
  <c r="W533" i="24"/>
  <c r="W458" i="24"/>
  <c r="W475" i="24"/>
  <c r="W525" i="24"/>
  <c r="W22" i="24"/>
  <c r="W259" i="24"/>
  <c r="W125" i="24"/>
  <c r="W372" i="24"/>
  <c r="W204" i="24"/>
  <c r="W169" i="24"/>
  <c r="W159" i="24"/>
  <c r="W465" i="24"/>
  <c r="W312" i="24"/>
  <c r="W97" i="24"/>
  <c r="W209" i="24"/>
  <c r="W427" i="24"/>
  <c r="W109" i="24"/>
  <c r="W112" i="24"/>
  <c r="W55" i="24"/>
  <c r="W337" i="24"/>
  <c r="W12" i="24"/>
  <c r="W132" i="24"/>
  <c r="W149" i="24"/>
  <c r="W534" i="24"/>
  <c r="AO227" i="24"/>
  <c r="AO328" i="24"/>
  <c r="AO493" i="24"/>
  <c r="AO200" i="24"/>
  <c r="AO119" i="24"/>
  <c r="AO291" i="24"/>
  <c r="AO369" i="24"/>
  <c r="AO67" i="24"/>
  <c r="AO50" i="24"/>
  <c r="AO370" i="24"/>
  <c r="AO407" i="24"/>
  <c r="AO316" i="24"/>
  <c r="AO268" i="24"/>
  <c r="AO351" i="24"/>
  <c r="AO215" i="24"/>
  <c r="AO317" i="24"/>
  <c r="AO178" i="24"/>
  <c r="AO29" i="24"/>
  <c r="AO329" i="24"/>
  <c r="AO229" i="24"/>
  <c r="AO452" i="24"/>
  <c r="AO190" i="24"/>
  <c r="AO302" i="24"/>
  <c r="AO75" i="24"/>
  <c r="AO472" i="24"/>
  <c r="AO230" i="24"/>
  <c r="AO338" i="24"/>
  <c r="AO134" i="24"/>
  <c r="AO97" i="24"/>
  <c r="AO318" i="24"/>
  <c r="AO135" i="24"/>
  <c r="AO80" i="24"/>
  <c r="AO151" i="24"/>
  <c r="AO294" i="24"/>
  <c r="AO319" i="24"/>
  <c r="AO237" i="24"/>
  <c r="AO191" i="24"/>
  <c r="AO424" i="24"/>
  <c r="AO121" i="24"/>
  <c r="AO279" i="24"/>
  <c r="AO36" i="24"/>
  <c r="AO201" i="24"/>
  <c r="AO295" i="24"/>
  <c r="AO122" i="24"/>
  <c r="AO202" i="24"/>
  <c r="AO27" i="24"/>
  <c r="AO390" i="24"/>
  <c r="AO45" i="24"/>
  <c r="AO371" i="24"/>
  <c r="AO64" i="24"/>
  <c r="AO296" i="24"/>
  <c r="AO157" i="24"/>
  <c r="AO437" i="24"/>
  <c r="AO179" i="24"/>
  <c r="AO109" i="24"/>
  <c r="AO457" i="24"/>
  <c r="AO476" i="24"/>
  <c r="AO239" i="24"/>
  <c r="AO141" i="24"/>
  <c r="AO180" i="24"/>
  <c r="AO142" i="24"/>
  <c r="AO271" i="24"/>
  <c r="AO31" i="24"/>
  <c r="AO409" i="24"/>
  <c r="AO280" i="24"/>
  <c r="AO297" i="24"/>
  <c r="AO427" i="24"/>
  <c r="AO192" i="24"/>
  <c r="AO356" i="24"/>
  <c r="AO304" i="24"/>
  <c r="AO500" i="24"/>
  <c r="AO264" i="24"/>
  <c r="AO162" i="24"/>
  <c r="AO41" i="24"/>
  <c r="AO71" i="24"/>
  <c r="AO96" i="24"/>
  <c r="AO374" i="24"/>
  <c r="AO101" i="24"/>
  <c r="AO181" i="24"/>
  <c r="AO94" i="24"/>
  <c r="AO46" i="24"/>
  <c r="AO440" i="24"/>
  <c r="AO247" i="24"/>
  <c r="AO217" i="24"/>
  <c r="AO503" i="24"/>
  <c r="AO322" i="24"/>
  <c r="AO341" i="24"/>
  <c r="AO392" i="24"/>
  <c r="AO143" i="24"/>
  <c r="AO89" i="24"/>
  <c r="AO288" i="24"/>
  <c r="AO182" i="24"/>
  <c r="AO103" i="24"/>
  <c r="AO255" i="24"/>
  <c r="AO442" i="24"/>
  <c r="AO55" i="24"/>
  <c r="AO305" i="24"/>
  <c r="AO333" i="24"/>
  <c r="AO223" i="24"/>
  <c r="AO9" i="24"/>
  <c r="AO193" i="24"/>
  <c r="AO342" i="24"/>
  <c r="AO343" i="24"/>
  <c r="AO123" i="24"/>
  <c r="AO8" i="24"/>
  <c r="AO413" i="24"/>
  <c r="AO232" i="24"/>
  <c r="AO224" i="24"/>
  <c r="AO19" i="24"/>
  <c r="AO275" i="24"/>
  <c r="AO241" i="24"/>
  <c r="AO105" i="24"/>
  <c r="AO148" i="24"/>
  <c r="AO461" i="24"/>
  <c r="AO207" i="24"/>
  <c r="AO139" i="24"/>
  <c r="AO62" i="24"/>
  <c r="AO415" i="24"/>
  <c r="AO6" i="24"/>
  <c r="AO106" i="24"/>
  <c r="AO376" i="24"/>
  <c r="AO44" i="24"/>
  <c r="AO256" i="24"/>
  <c r="AO334" i="24"/>
  <c r="AO481" i="24"/>
  <c r="AO309" i="24"/>
  <c r="AO170" i="24"/>
  <c r="AO359" i="24"/>
  <c r="AO153" i="24"/>
  <c r="AO325" i="24"/>
  <c r="AO507" i="24"/>
  <c r="AO335" i="24"/>
  <c r="AO483" i="24"/>
  <c r="AO446" i="24"/>
  <c r="AO509" i="24"/>
  <c r="AO124" i="24"/>
  <c r="AO47" i="24"/>
  <c r="AO140" i="24"/>
  <c r="AO447" i="24"/>
  <c r="AO266" i="24"/>
  <c r="AO465" i="24"/>
  <c r="AO243" i="24"/>
  <c r="AO361" i="24"/>
  <c r="AO249" i="24"/>
  <c r="AO419" i="24"/>
  <c r="AO467" i="24"/>
  <c r="AO213" i="24"/>
  <c r="AO379" i="24"/>
  <c r="AO512" i="24"/>
  <c r="AO485" i="24"/>
  <c r="AO432" i="24"/>
  <c r="AO345" i="24"/>
  <c r="AO449" i="24"/>
  <c r="AO336" i="24"/>
  <c r="AO488" i="24"/>
  <c r="AO111" i="24"/>
  <c r="AO346" i="24"/>
  <c r="AO362" i="24"/>
  <c r="AO468" i="24"/>
  <c r="AO65" i="24"/>
  <c r="AO299" i="24"/>
  <c r="AO363" i="24"/>
  <c r="AO11" i="24"/>
  <c r="AO199" i="24"/>
  <c r="AO17" i="24"/>
  <c r="AO76" i="24"/>
  <c r="AO364" i="24"/>
  <c r="AO154" i="24"/>
  <c r="AO35" i="24"/>
  <c r="AO433" i="24"/>
  <c r="AO347" i="24"/>
  <c r="AO311" i="24"/>
  <c r="AO155" i="24"/>
  <c r="AO259" i="24"/>
  <c r="AO85" i="24"/>
  <c r="AO284" i="24"/>
  <c r="AO90" i="24"/>
  <c r="AO382" i="24"/>
  <c r="AO20" i="24"/>
  <c r="AO312" i="24"/>
  <c r="AO490" i="24"/>
  <c r="AO78" i="24"/>
  <c r="AO383" i="24"/>
  <c r="AO491" i="24"/>
  <c r="AO384" i="24"/>
  <c r="AO300" i="24"/>
  <c r="AO365" i="24"/>
  <c r="AO492" i="24"/>
  <c r="AO314" i="24"/>
  <c r="AO112" i="24"/>
  <c r="AO107" i="24"/>
  <c r="AO68" i="24"/>
  <c r="AO434" i="24"/>
  <c r="AO421" i="24"/>
  <c r="AO117" i="24"/>
  <c r="AO367" i="24"/>
  <c r="AO26" i="24"/>
  <c r="AO404" i="24"/>
  <c r="AO214" i="24"/>
  <c r="AO315" i="24"/>
  <c r="AO405" i="24"/>
  <c r="AO110" i="24"/>
  <c r="AO514" i="24"/>
  <c r="AO368" i="24"/>
  <c r="AW524" i="24"/>
  <c r="AX86" i="24" s="1"/>
  <c r="AN514" i="24"/>
  <c r="AO93" i="24" s="1"/>
  <c r="AE529" i="24"/>
  <c r="AF341" i="24" s="1"/>
  <c r="V534" i="24"/>
  <c r="W175" i="24" s="1"/>
  <c r="M531" i="24"/>
  <c r="N206" i="24" s="1"/>
  <c r="D541" i="24"/>
  <c r="E302" i="24" s="1"/>
  <c r="E177" i="24" l="1"/>
  <c r="E532" i="24"/>
  <c r="E452" i="24"/>
  <c r="E492" i="24"/>
  <c r="E160" i="24"/>
  <c r="E259" i="24"/>
  <c r="E71" i="24"/>
  <c r="E465" i="24"/>
  <c r="E198" i="24"/>
  <c r="E424" i="24"/>
  <c r="E514" i="24"/>
  <c r="E200" i="24"/>
  <c r="E313" i="24"/>
  <c r="E12" i="24"/>
  <c r="E81" i="24"/>
  <c r="E468" i="24"/>
  <c r="E380" i="24"/>
  <c r="E127" i="24"/>
  <c r="E398" i="24"/>
  <c r="E220" i="24"/>
  <c r="E256" i="24"/>
  <c r="E415" i="24"/>
  <c r="E506" i="24"/>
  <c r="E505" i="24"/>
  <c r="E472" i="24"/>
  <c r="E420" i="24"/>
  <c r="E495" i="24"/>
  <c r="E509" i="24"/>
  <c r="E199" i="24"/>
  <c r="E348" i="24"/>
  <c r="E370" i="24"/>
  <c r="E254" i="24"/>
  <c r="E103" i="24"/>
  <c r="E315" i="24"/>
  <c r="E262" i="24"/>
  <c r="E43" i="24"/>
  <c r="E87" i="24"/>
  <c r="E92" i="24"/>
  <c r="E479" i="24"/>
  <c r="E443" i="24"/>
  <c r="E285" i="24"/>
  <c r="E538" i="24"/>
  <c r="E373" i="24"/>
  <c r="E513" i="24"/>
  <c r="E445" i="24"/>
  <c r="E382" i="24"/>
  <c r="E363" i="24"/>
  <c r="E226" i="24"/>
  <c r="E123" i="24"/>
  <c r="E13" i="24"/>
  <c r="E6" i="24"/>
  <c r="E444" i="24"/>
  <c r="E342" i="24"/>
  <c r="E20" i="24"/>
  <c r="E439" i="24"/>
  <c r="E96" i="24"/>
  <c r="E189" i="24"/>
  <c r="E60" i="24"/>
  <c r="E507" i="24"/>
  <c r="E137" i="24"/>
  <c r="E366" i="24"/>
  <c r="E224" i="24"/>
  <c r="E232" i="24"/>
  <c r="E416" i="24"/>
  <c r="E341" i="24"/>
  <c r="E32" i="24"/>
  <c r="E414" i="24"/>
  <c r="E38" i="24"/>
  <c r="E469" i="24"/>
  <c r="E188" i="24"/>
  <c r="E536" i="24"/>
  <c r="E283" i="24"/>
  <c r="E352" i="24"/>
  <c r="E80" i="24"/>
  <c r="E255" i="24"/>
  <c r="E480" i="24"/>
  <c r="E114" i="24"/>
  <c r="E269" i="24"/>
  <c r="E397" i="24"/>
  <c r="E222" i="24"/>
  <c r="E9" i="24"/>
  <c r="E10" i="24"/>
  <c r="E235" i="24"/>
  <c r="E475" i="24"/>
  <c r="E491" i="24"/>
  <c r="E411" i="24"/>
  <c r="E44" i="24"/>
  <c r="E330" i="24"/>
  <c r="E73" i="24"/>
  <c r="E163" i="24"/>
  <c r="E493" i="24"/>
  <c r="E521" i="24"/>
  <c r="E182" i="24"/>
  <c r="E247" i="24"/>
  <c r="E319" i="24"/>
  <c r="E487" i="24"/>
  <c r="E108" i="24"/>
  <c r="E410" i="24"/>
  <c r="E354" i="24"/>
  <c r="E46" i="24"/>
  <c r="E371" i="24"/>
  <c r="E67" i="24"/>
  <c r="E446" i="24"/>
  <c r="E165" i="24"/>
  <c r="E517" i="24"/>
  <c r="E419" i="24"/>
  <c r="E409" i="24"/>
  <c r="E534" i="24"/>
  <c r="E456" i="24"/>
  <c r="E75" i="24"/>
  <c r="E171" i="24"/>
  <c r="E466" i="24"/>
  <c r="E167" i="24"/>
  <c r="E327" i="24"/>
  <c r="E404" i="24"/>
  <c r="E278" i="24"/>
  <c r="E130" i="24"/>
  <c r="E72" i="24"/>
  <c r="E162" i="24"/>
  <c r="E121" i="24"/>
  <c r="E325" i="24"/>
  <c r="E82" i="24"/>
  <c r="E497" i="24"/>
  <c r="E305" i="24"/>
  <c r="E66" i="24"/>
  <c r="E289" i="24"/>
  <c r="E270" i="24"/>
  <c r="E148" i="24"/>
  <c r="E119" i="24"/>
  <c r="E245" i="24"/>
  <c r="E50" i="24"/>
  <c r="E159" i="24"/>
  <c r="E64" i="24"/>
  <c r="E372" i="24"/>
  <c r="E225" i="24"/>
  <c r="E15" i="24"/>
  <c r="E223" i="24"/>
  <c r="E511" i="24"/>
  <c r="E116" i="24"/>
  <c r="E287" i="24"/>
  <c r="E454" i="24"/>
  <c r="E239" i="24"/>
  <c r="E334" i="24"/>
  <c r="E24" i="24"/>
  <c r="E405" i="24"/>
  <c r="E135" i="24"/>
  <c r="E111" i="24"/>
  <c r="E282" i="24"/>
  <c r="E310" i="24"/>
  <c r="E377" i="24"/>
  <c r="E476" i="24"/>
  <c r="E350" i="24"/>
  <c r="E455" i="24"/>
  <c r="E337" i="24"/>
  <c r="E522" i="24"/>
  <c r="E151" i="24"/>
  <c r="E27" i="24"/>
  <c r="E274" i="24"/>
  <c r="E16" i="24"/>
  <c r="E214" i="24"/>
  <c r="E489" i="24"/>
  <c r="E263" i="24"/>
  <c r="E383" i="24"/>
  <c r="E512" i="24"/>
  <c r="E281" i="24"/>
  <c r="E267" i="24"/>
  <c r="E134" i="24"/>
  <c r="E52" i="24"/>
  <c r="E118" i="24"/>
  <c r="E438" i="24"/>
  <c r="E41" i="24"/>
  <c r="E434" i="24"/>
  <c r="E519" i="24"/>
  <c r="E153" i="24"/>
  <c r="E248" i="24"/>
  <c r="E389" i="24"/>
  <c r="E202" i="24"/>
  <c r="E463" i="24"/>
  <c r="E124" i="24"/>
  <c r="E221" i="24"/>
  <c r="E328" i="24"/>
  <c r="E57" i="24"/>
  <c r="E343" i="24"/>
  <c r="E367" i="24"/>
  <c r="E252" i="24"/>
  <c r="E49" i="24"/>
  <c r="E378" i="24"/>
  <c r="E459" i="24"/>
  <c r="E329" i="24"/>
  <c r="E104" i="24"/>
  <c r="E357" i="24"/>
  <c r="E450" i="24"/>
  <c r="E502" i="24"/>
  <c r="E117" i="24"/>
  <c r="E323" i="24"/>
  <c r="E36" i="24"/>
  <c r="E399" i="24"/>
  <c r="E150" i="24"/>
  <c r="E435" i="24"/>
  <c r="E258" i="24"/>
  <c r="E29" i="24"/>
  <c r="E326" i="24"/>
  <c r="E442" i="24"/>
  <c r="E241" i="24"/>
  <c r="E158" i="24"/>
  <c r="E113" i="24"/>
  <c r="E227" i="24"/>
  <c r="E22" i="24"/>
  <c r="E197" i="24"/>
  <c r="E529" i="24"/>
  <c r="E374" i="24"/>
  <c r="E401" i="24"/>
  <c r="E244" i="24"/>
  <c r="E147" i="24"/>
  <c r="E421" i="24"/>
  <c r="E499" i="24"/>
  <c r="E300" i="24"/>
  <c r="E122" i="24"/>
  <c r="E253" i="24"/>
  <c r="E441" i="24"/>
  <c r="E402" i="24"/>
  <c r="E338" i="24"/>
  <c r="E102" i="24"/>
  <c r="E217" i="24"/>
  <c r="E483" i="24"/>
  <c r="E355" i="24"/>
  <c r="E42" i="24"/>
  <c r="E187" i="24"/>
  <c r="E233" i="24"/>
  <c r="E191" i="24"/>
  <c r="E30" i="24"/>
  <c r="E8" i="24"/>
  <c r="E286" i="24"/>
  <c r="E211" i="24"/>
  <c r="E169" i="24"/>
  <c r="E35" i="24"/>
  <c r="E215" i="24"/>
  <c r="E53" i="24"/>
  <c r="E381" i="24"/>
  <c r="E295" i="24"/>
  <c r="E453" i="24"/>
  <c r="E484" i="24"/>
  <c r="E437" i="24"/>
  <c r="E37" i="24"/>
  <c r="E293" i="24"/>
  <c r="E164" i="24"/>
  <c r="E362" i="24"/>
  <c r="E477" i="24"/>
  <c r="E62" i="24"/>
  <c r="E90" i="24"/>
  <c r="E346" i="24"/>
  <c r="E351" i="24"/>
  <c r="E427" i="24"/>
  <c r="E85" i="24"/>
  <c r="E448" i="24"/>
  <c r="E393" i="24"/>
  <c r="E515" i="24"/>
  <c r="E128" i="24"/>
  <c r="E251" i="24"/>
  <c r="E86" i="24"/>
  <c r="E335" i="24"/>
  <c r="E498" i="24"/>
  <c r="E309" i="24"/>
  <c r="E99" i="24"/>
  <c r="E422" i="24"/>
  <c r="E143" i="24"/>
  <c r="E51" i="24"/>
  <c r="E375" i="24"/>
  <c r="E482" i="24"/>
  <c r="E447" i="24"/>
  <c r="E126" i="24"/>
  <c r="E535" i="24"/>
  <c r="E312" i="24"/>
  <c r="E388" i="24"/>
  <c r="E464" i="24"/>
  <c r="E132" i="24"/>
  <c r="E70" i="24"/>
  <c r="E279" i="24"/>
  <c r="E28" i="24"/>
  <c r="E539" i="24"/>
  <c r="E425" i="24"/>
  <c r="E336" i="24"/>
  <c r="E125" i="24"/>
  <c r="E462" i="24"/>
  <c r="E11" i="24"/>
  <c r="E173" i="24"/>
  <c r="E209" i="24"/>
  <c r="E105" i="24"/>
  <c r="E271" i="24"/>
  <c r="E204" i="24"/>
  <c r="E356" i="24"/>
  <c r="E79" i="24"/>
  <c r="E272" i="24"/>
  <c r="E97" i="24"/>
  <c r="E249" i="24"/>
  <c r="E304" i="24"/>
  <c r="E526" i="24"/>
  <c r="E503" i="24"/>
  <c r="E490" i="24"/>
  <c r="E451" i="24"/>
  <c r="E48" i="24"/>
  <c r="E412" i="24"/>
  <c r="E219" i="24"/>
  <c r="E110" i="24"/>
  <c r="E94" i="24"/>
  <c r="E353" i="24"/>
  <c r="E185" i="24"/>
  <c r="E292" i="24"/>
  <c r="E364" i="24"/>
  <c r="E243" i="24"/>
  <c r="E201" i="24"/>
  <c r="E299" i="24"/>
  <c r="E431" i="24"/>
  <c r="E321" i="24"/>
  <c r="E195" i="24"/>
  <c r="E333" i="24"/>
  <c r="E501" i="24"/>
  <c r="E152" i="24"/>
  <c r="E140" i="24"/>
  <c r="E205" i="24"/>
  <c r="E83" i="24"/>
  <c r="E93" i="24"/>
  <c r="E25" i="24"/>
  <c r="E196" i="24"/>
  <c r="E264" i="24"/>
  <c r="E478" i="24"/>
  <c r="E91" i="24"/>
  <c r="E228" i="24"/>
  <c r="E213" i="24"/>
  <c r="E344" i="24"/>
  <c r="E527" i="24"/>
  <c r="E518" i="24"/>
  <c r="E276" i="24"/>
  <c r="E95" i="24"/>
  <c r="E168" i="24"/>
  <c r="E275" i="24"/>
  <c r="E54" i="24"/>
  <c r="E504" i="24"/>
  <c r="E55" i="24"/>
  <c r="E317" i="24"/>
  <c r="E172" i="24"/>
  <c r="E89" i="24"/>
  <c r="E246" i="24"/>
  <c r="E368" i="24"/>
  <c r="E84" i="24"/>
  <c r="E417" i="24"/>
  <c r="E257" i="24"/>
  <c r="E314" i="24"/>
  <c r="E156" i="24"/>
  <c r="E212" i="24"/>
  <c r="E474" i="24"/>
  <c r="E107" i="24"/>
  <c r="E307" i="24"/>
  <c r="E303" i="24"/>
  <c r="E157" i="24"/>
  <c r="E508" i="24"/>
  <c r="E268" i="24"/>
  <c r="E58" i="24"/>
  <c r="E470" i="24"/>
  <c r="E394" i="24"/>
  <c r="E457" i="24"/>
  <c r="E218" i="24"/>
  <c r="E192" i="24"/>
  <c r="E458" i="24"/>
  <c r="E347" i="24"/>
  <c r="E47" i="24"/>
  <c r="E17" i="24"/>
  <c r="E63" i="24"/>
  <c r="E288" i="24"/>
  <c r="E530" i="24"/>
  <c r="E413" i="24"/>
  <c r="E178" i="24"/>
  <c r="E432" i="24"/>
  <c r="E184" i="24"/>
  <c r="E403" i="24"/>
  <c r="E365" i="24"/>
  <c r="E396" i="24"/>
  <c r="E190" i="24"/>
  <c r="E537" i="24"/>
  <c r="E261" i="24"/>
  <c r="E308" i="24"/>
  <c r="E467" i="24"/>
  <c r="E524" i="24"/>
  <c r="E540" i="24"/>
  <c r="E133" i="24"/>
  <c r="E170" i="24"/>
  <c r="E494" i="24"/>
  <c r="E528" i="24"/>
  <c r="E131" i="24"/>
  <c r="E376" i="24"/>
  <c r="E98" i="24"/>
  <c r="E14" i="24"/>
  <c r="E423" i="24"/>
  <c r="E296" i="24"/>
  <c r="E112" i="24"/>
  <c r="E280" i="24"/>
  <c r="E78" i="24"/>
  <c r="E145" i="24"/>
  <c r="E142" i="24"/>
  <c r="E408" i="24"/>
  <c r="E320" i="24"/>
  <c r="E146" i="24"/>
  <c r="E88" i="24"/>
  <c r="E61" i="24"/>
  <c r="E449" i="24"/>
  <c r="E237" i="24"/>
  <c r="E33" i="24"/>
  <c r="E426" i="24"/>
  <c r="E56" i="24"/>
  <c r="E234" i="24"/>
  <c r="E322" i="24"/>
  <c r="E181" i="24"/>
  <c r="E485" i="24"/>
  <c r="E26" i="24"/>
  <c r="E229" i="24"/>
  <c r="E175" i="24"/>
  <c r="E210" i="24"/>
  <c r="E510" i="24"/>
  <c r="E531" i="24"/>
  <c r="E277" i="24"/>
  <c r="E129" i="24"/>
  <c r="E433" i="24"/>
  <c r="E496" i="24"/>
  <c r="E473" i="24"/>
  <c r="E193" i="24"/>
  <c r="E407" i="24"/>
  <c r="E194" i="24"/>
  <c r="E183" i="24"/>
  <c r="E387" i="24"/>
  <c r="E65" i="24"/>
  <c r="E516" i="24"/>
  <c r="E290" i="24"/>
  <c r="E436" i="24"/>
  <c r="E332" i="24"/>
  <c r="E231" i="24"/>
  <c r="E500" i="24"/>
  <c r="E144" i="24"/>
  <c r="E39" i="24"/>
  <c r="E460" i="24"/>
  <c r="E240" i="24"/>
  <c r="E19" i="24"/>
  <c r="E141" i="24"/>
  <c r="E294" i="24"/>
  <c r="E161" i="24"/>
  <c r="E306" i="24"/>
  <c r="E31" i="24"/>
  <c r="E523" i="24"/>
  <c r="E358" i="24"/>
  <c r="E291" i="24"/>
  <c r="E206" i="24"/>
  <c r="E100" i="24"/>
  <c r="E345" i="24"/>
  <c r="E339" i="24"/>
  <c r="E208" i="24"/>
  <c r="E174" i="24"/>
  <c r="E109" i="24"/>
  <c r="E481" i="24"/>
  <c r="E359" i="24"/>
  <c r="E369" i="24"/>
  <c r="E340" i="24"/>
  <c r="E541" i="24"/>
  <c r="E106" i="24"/>
  <c r="E155" i="24"/>
  <c r="E406" i="24"/>
  <c r="E166" i="24"/>
  <c r="E488" i="24"/>
  <c r="E385" i="24"/>
  <c r="E115" i="24"/>
  <c r="E429" i="24"/>
  <c r="E265" i="24"/>
  <c r="E471" i="24"/>
  <c r="E384" i="24"/>
  <c r="E59" i="24"/>
  <c r="E331" i="24"/>
  <c r="E428" i="24"/>
  <c r="E74" i="24"/>
  <c r="E179" i="24"/>
  <c r="E139" i="24"/>
  <c r="E230" i="24"/>
  <c r="E316" i="24"/>
  <c r="E391" i="24"/>
  <c r="E266" i="24"/>
  <c r="E379" i="24"/>
  <c r="E392" i="24"/>
  <c r="E301" i="24"/>
  <c r="E45" i="24"/>
  <c r="E207" i="24"/>
  <c r="E390" i="24"/>
  <c r="E138" i="24"/>
  <c r="E400" i="24"/>
  <c r="E324" i="24"/>
  <c r="E186" i="24"/>
  <c r="E242" i="24"/>
  <c r="E76" i="24"/>
  <c r="E236" i="24"/>
  <c r="E361" i="24"/>
  <c r="E203" i="24"/>
  <c r="E430" i="24"/>
  <c r="E520" i="24"/>
  <c r="E23" i="24"/>
  <c r="E69" i="24"/>
  <c r="E176" i="24"/>
  <c r="E297" i="24"/>
  <c r="E34" i="24"/>
  <c r="E149" i="24"/>
  <c r="E18" i="24"/>
  <c r="E68" i="24"/>
  <c r="E461" i="24"/>
  <c r="E273" i="24"/>
  <c r="E440" i="24"/>
  <c r="E250" i="24"/>
  <c r="E77" i="24"/>
  <c r="E238" i="24"/>
  <c r="E386" i="24"/>
  <c r="E349" i="24"/>
  <c r="E525" i="24"/>
  <c r="E180" i="24"/>
  <c r="E533" i="24"/>
  <c r="E154" i="24"/>
  <c r="E120" i="24"/>
  <c r="E360" i="24"/>
  <c r="E216" i="24"/>
  <c r="E395" i="24"/>
  <c r="E101" i="24"/>
  <c r="E7" i="24"/>
  <c r="E284" i="24"/>
  <c r="E318" i="24"/>
  <c r="E311" i="24"/>
  <c r="E298" i="24"/>
  <c r="E136" i="24"/>
  <c r="E418" i="24"/>
  <c r="E486" i="24"/>
  <c r="E21" i="24"/>
  <c r="E40" i="24"/>
  <c r="E260" i="24"/>
  <c r="N100" i="24"/>
  <c r="N136" i="24"/>
  <c r="N165" i="24"/>
  <c r="N400" i="24"/>
  <c r="N258" i="24"/>
  <c r="N399" i="24"/>
  <c r="N150" i="24"/>
  <c r="N250" i="24"/>
  <c r="N122" i="24"/>
  <c r="N61" i="24"/>
  <c r="N364" i="24"/>
  <c r="N526" i="24"/>
  <c r="N361" i="24"/>
  <c r="N352" i="24"/>
  <c r="N512" i="24"/>
  <c r="N277" i="24"/>
  <c r="N96" i="24"/>
  <c r="N491" i="24"/>
  <c r="N531" i="24"/>
  <c r="N420" i="24"/>
  <c r="N95" i="24"/>
  <c r="N88" i="24"/>
  <c r="N217" i="24"/>
  <c r="N98" i="24"/>
  <c r="N337" i="24"/>
  <c r="N111" i="24"/>
  <c r="N224" i="24"/>
  <c r="N501" i="24"/>
  <c r="N500" i="24"/>
  <c r="N330" i="24"/>
  <c r="N365" i="24"/>
  <c r="N44" i="24"/>
  <c r="N142" i="24"/>
  <c r="N519" i="24"/>
  <c r="N518" i="24"/>
  <c r="N257" i="24"/>
  <c r="N60" i="24"/>
  <c r="N329" i="24"/>
  <c r="N222" i="24"/>
  <c r="N427" i="24"/>
  <c r="N447" i="24"/>
  <c r="N395" i="24"/>
  <c r="N42" i="24"/>
  <c r="N7" i="24"/>
  <c r="N77" i="24"/>
  <c r="N84" i="24"/>
  <c r="N200" i="24"/>
  <c r="N174" i="24"/>
  <c r="N8" i="24"/>
  <c r="N239" i="24"/>
  <c r="N9" i="24"/>
  <c r="N295" i="24"/>
  <c r="N181" i="24"/>
  <c r="N324" i="24"/>
  <c r="N444" i="24"/>
  <c r="N120" i="24"/>
  <c r="N321" i="24"/>
  <c r="N481" i="24"/>
  <c r="N457" i="24"/>
  <c r="N513" i="24"/>
  <c r="N425" i="24"/>
  <c r="N232" i="24"/>
  <c r="N41" i="24"/>
  <c r="N414" i="24"/>
  <c r="N25" i="24"/>
  <c r="N196" i="24"/>
  <c r="N180" i="24"/>
  <c r="N264" i="24"/>
  <c r="N24" i="24"/>
  <c r="N496" i="24"/>
  <c r="N176" i="24"/>
  <c r="N386" i="24"/>
  <c r="N213" i="24"/>
  <c r="N70" i="24"/>
  <c r="N358" i="24"/>
  <c r="N43" i="24"/>
  <c r="N248" i="24"/>
  <c r="N421" i="24"/>
  <c r="N67" i="24"/>
  <c r="N99" i="24"/>
  <c r="N113" i="24"/>
  <c r="N371" i="24"/>
  <c r="N398" i="24"/>
  <c r="N503" i="24"/>
  <c r="N266" i="24"/>
  <c r="N341" i="24"/>
  <c r="N263" i="24"/>
  <c r="N79" i="24"/>
  <c r="N126" i="24"/>
  <c r="N63" i="24"/>
  <c r="N135" i="24"/>
  <c r="N13" i="24"/>
  <c r="N410" i="24"/>
  <c r="N162" i="24"/>
  <c r="N368" i="24"/>
  <c r="N349" i="24"/>
  <c r="N155" i="24"/>
  <c r="N78" i="24"/>
  <c r="N288" i="24"/>
  <c r="N29" i="24"/>
  <c r="N194" i="24"/>
  <c r="N255" i="24"/>
  <c r="N317" i="24"/>
  <c r="N218" i="24"/>
  <c r="N46" i="24"/>
  <c r="N112" i="24"/>
  <c r="N511" i="24"/>
  <c r="N73" i="24"/>
  <c r="N377" i="24"/>
  <c r="N190" i="24"/>
  <c r="N383" i="24"/>
  <c r="N376" i="24"/>
  <c r="N169" i="24"/>
  <c r="N33" i="24"/>
  <c r="N389" i="24"/>
  <c r="N343" i="24"/>
  <c r="N429" i="24"/>
  <c r="N316" i="24"/>
  <c r="N336" i="24"/>
  <c r="N517" i="24"/>
  <c r="N462" i="24"/>
  <c r="N104" i="24"/>
  <c r="N396" i="24"/>
  <c r="N241" i="24"/>
  <c r="N138" i="24"/>
  <c r="N498" i="24"/>
  <c r="N467" i="24"/>
  <c r="N145" i="24"/>
  <c r="N133" i="24"/>
  <c r="N461" i="24"/>
  <c r="N221" i="24"/>
  <c r="N325" i="24"/>
  <c r="N284" i="24"/>
  <c r="N335" i="24"/>
  <c r="N282" i="24"/>
  <c r="N459" i="24"/>
  <c r="N115" i="24"/>
  <c r="N226" i="24"/>
  <c r="N408" i="24"/>
  <c r="N229" i="24"/>
  <c r="N65" i="24"/>
  <c r="N102" i="24"/>
  <c r="N86" i="24"/>
  <c r="N220" i="24"/>
  <c r="N465" i="24"/>
  <c r="N406" i="24"/>
  <c r="N268" i="24"/>
  <c r="N56" i="24"/>
  <c r="N464" i="24"/>
  <c r="N265" i="24"/>
  <c r="N480" i="24"/>
  <c r="N23" i="24"/>
  <c r="N430" i="24"/>
  <c r="N231" i="24"/>
  <c r="N82" i="24"/>
  <c r="N504" i="24"/>
  <c r="N205" i="24"/>
  <c r="N118" i="24"/>
  <c r="N209" i="24"/>
  <c r="N452" i="24"/>
  <c r="N380" i="24"/>
  <c r="N245" i="24"/>
  <c r="N175" i="24"/>
  <c r="N304" i="24"/>
  <c r="N323" i="24"/>
  <c r="N289" i="24"/>
  <c r="N157" i="24"/>
  <c r="N345" i="24"/>
  <c r="N466" i="24"/>
  <c r="N124" i="24"/>
  <c r="N119" i="24"/>
  <c r="N382" i="24"/>
  <c r="N80" i="24"/>
  <c r="N318" i="24"/>
  <c r="N171" i="24"/>
  <c r="N463" i="24"/>
  <c r="N71" i="24"/>
  <c r="N193" i="24"/>
  <c r="N149" i="24"/>
  <c r="N89" i="24"/>
  <c r="N146" i="24"/>
  <c r="N188" i="24"/>
  <c r="N101" i="24"/>
  <c r="N127" i="24"/>
  <c r="N45" i="24"/>
  <c r="N107" i="24"/>
  <c r="N110" i="24"/>
  <c r="N164" i="24"/>
  <c r="N15" i="24"/>
  <c r="N490" i="24"/>
  <c r="N270" i="24"/>
  <c r="N510" i="24"/>
  <c r="N253" i="24"/>
  <c r="N216" i="24"/>
  <c r="N278" i="24"/>
  <c r="N129" i="24"/>
  <c r="N72" i="24"/>
  <c r="N11" i="24"/>
  <c r="N482" i="24"/>
  <c r="N132" i="24"/>
  <c r="N283" i="24"/>
  <c r="N476" i="24"/>
  <c r="N355" i="24"/>
  <c r="N183" i="24"/>
  <c r="N315" i="24"/>
  <c r="N287" i="24"/>
  <c r="N108" i="24"/>
  <c r="N299" i="24"/>
  <c r="N363" i="24"/>
  <c r="N19" i="24"/>
  <c r="N161" i="24"/>
  <c r="N332" i="24"/>
  <c r="N437" i="24"/>
  <c r="N252" i="24"/>
  <c r="N6" i="24"/>
  <c r="N296" i="24"/>
  <c r="N373" i="24"/>
  <c r="N331" i="24"/>
  <c r="N525" i="24"/>
  <c r="N246" i="24"/>
  <c r="N294" i="24"/>
  <c r="N166" i="24"/>
  <c r="N214" i="24"/>
  <c r="N403" i="24"/>
  <c r="N187" i="24"/>
  <c r="N347" i="24"/>
  <c r="N433" i="24"/>
  <c r="N68" i="24"/>
  <c r="N359" i="24"/>
  <c r="N320" i="24"/>
  <c r="N306" i="24"/>
  <c r="N76" i="24"/>
  <c r="N74" i="24"/>
  <c r="N473" i="24"/>
  <c r="N453" i="24"/>
  <c r="N211" i="24"/>
  <c r="N312" i="24"/>
  <c r="N38" i="24"/>
  <c r="N495" i="24"/>
  <c r="N412" i="24"/>
  <c r="N441" i="24"/>
  <c r="N195" i="24"/>
  <c r="N381" i="24"/>
  <c r="N59" i="24"/>
  <c r="N238" i="24"/>
  <c r="N30" i="24"/>
  <c r="N152" i="24"/>
  <c r="N178" i="24"/>
  <c r="N274" i="24"/>
  <c r="N10" i="24"/>
  <c r="N37" i="24"/>
  <c r="N198" i="24"/>
  <c r="N236" i="24"/>
  <c r="N69" i="24"/>
  <c r="N485" i="24"/>
  <c r="N85" i="24"/>
  <c r="N350" i="24"/>
  <c r="N279" i="24"/>
  <c r="N439" i="24"/>
  <c r="N223" i="24"/>
  <c r="N401" i="24"/>
  <c r="N17" i="24"/>
  <c r="N50" i="24"/>
  <c r="N281" i="24"/>
  <c r="N53" i="24"/>
  <c r="N379" i="24"/>
  <c r="N261" i="24"/>
  <c r="N75" i="24"/>
  <c r="N254" i="24"/>
  <c r="N54" i="24"/>
  <c r="N385" i="24"/>
  <c r="N170" i="24"/>
  <c r="N210" i="24"/>
  <c r="N58" i="24"/>
  <c r="N189" i="24"/>
  <c r="N128" i="24"/>
  <c r="N375" i="24"/>
  <c r="N409" i="24"/>
  <c r="N478" i="24"/>
  <c r="N489" i="24"/>
  <c r="N508" i="24"/>
  <c r="N159" i="24"/>
  <c r="N450" i="24"/>
  <c r="N235" i="24"/>
  <c r="N172" i="24"/>
  <c r="N418" i="24"/>
  <c r="N470" i="24"/>
  <c r="N269" i="24"/>
  <c r="N527" i="24"/>
  <c r="N212" i="24"/>
  <c r="N426" i="24"/>
  <c r="N445" i="24"/>
  <c r="N393" i="24"/>
  <c r="N121" i="24"/>
  <c r="N207" i="24"/>
  <c r="N353" i="24"/>
  <c r="N131" i="24"/>
  <c r="N215" i="24"/>
  <c r="N505" i="24"/>
  <c r="N314" i="24"/>
  <c r="N83" i="24"/>
  <c r="N251" i="24"/>
  <c r="N151" i="24"/>
  <c r="N20" i="24"/>
  <c r="N360" i="24"/>
  <c r="N130" i="24"/>
  <c r="N134" i="24"/>
  <c r="N186" i="24"/>
  <c r="N455" i="24"/>
  <c r="N405" i="24"/>
  <c r="N32" i="24"/>
  <c r="N305" i="24"/>
  <c r="N413" i="24"/>
  <c r="N173" i="24"/>
  <c r="N431" i="24"/>
  <c r="N34" i="24"/>
  <c r="N390" i="24"/>
  <c r="N156" i="24"/>
  <c r="N494" i="24"/>
  <c r="N440" i="24"/>
  <c r="N290" i="24"/>
  <c r="N92" i="24"/>
  <c r="N319" i="24"/>
  <c r="N484" i="24"/>
  <c r="N366" i="24"/>
  <c r="N48" i="24"/>
  <c r="N333" i="24"/>
  <c r="N378" i="24"/>
  <c r="N280" i="24"/>
  <c r="N64" i="24"/>
  <c r="N303" i="24"/>
  <c r="N125" i="24"/>
  <c r="N499" i="24"/>
  <c r="N449" i="24"/>
  <c r="N260" i="24"/>
  <c r="N417" i="24"/>
  <c r="N35" i="24"/>
  <c r="N313" i="24"/>
  <c r="N276" i="24"/>
  <c r="N185" i="24"/>
  <c r="N275" i="24"/>
  <c r="N293" i="24"/>
  <c r="N12" i="24"/>
  <c r="N117" i="24"/>
  <c r="N370" i="24"/>
  <c r="N201" i="24"/>
  <c r="N338" i="24"/>
  <c r="N140" i="24"/>
  <c r="N139" i="24"/>
  <c r="N36" i="24"/>
  <c r="N177" i="24"/>
  <c r="N208" i="24"/>
  <c r="N356" i="24"/>
  <c r="N477" i="24"/>
  <c r="N369" i="24"/>
  <c r="N507" i="24"/>
  <c r="N397" i="24"/>
  <c r="N322" i="24"/>
  <c r="N448" i="24"/>
  <c r="N49" i="24"/>
  <c r="N328" i="24"/>
  <c r="N528" i="24"/>
  <c r="N297" i="24"/>
  <c r="N116" i="24"/>
  <c r="N327" i="24"/>
  <c r="N326" i="24"/>
  <c r="N475" i="24"/>
  <c r="N272" i="24"/>
  <c r="N168" i="24"/>
  <c r="N367" i="24"/>
  <c r="N506" i="24"/>
  <c r="N460" i="24"/>
  <c r="N114" i="24"/>
  <c r="N286" i="24"/>
  <c r="N436" i="24"/>
  <c r="N348" i="24"/>
  <c r="N516" i="24"/>
  <c r="N233" i="24"/>
  <c r="N179" i="24"/>
  <c r="N435" i="24"/>
  <c r="N407" i="24"/>
  <c r="N47" i="24"/>
  <c r="N432" i="24"/>
  <c r="N225" i="24"/>
  <c r="N442" i="24"/>
  <c r="N346" i="24"/>
  <c r="N123" i="24"/>
  <c r="N524" i="24"/>
  <c r="N391" i="24"/>
  <c r="N40" i="24"/>
  <c r="N423" i="24"/>
  <c r="N106" i="24"/>
  <c r="N51" i="24"/>
  <c r="N141" i="24"/>
  <c r="N262" i="24"/>
  <c r="N334" i="24"/>
  <c r="N493" i="24"/>
  <c r="N357" i="24"/>
  <c r="N237" i="24"/>
  <c r="N483" i="24"/>
  <c r="N184" i="24"/>
  <c r="N16" i="24"/>
  <c r="N219" i="24"/>
  <c r="N18" i="24"/>
  <c r="N148" i="24"/>
  <c r="N87" i="24"/>
  <c r="N474" i="24"/>
  <c r="N271" i="24"/>
  <c r="N340" i="24"/>
  <c r="N492" i="24"/>
  <c r="N273" i="24"/>
  <c r="N62" i="24"/>
  <c r="N402" i="24"/>
  <c r="N520" i="24"/>
  <c r="N404" i="24"/>
  <c r="N394" i="24"/>
  <c r="N52" i="24"/>
  <c r="N443" i="24"/>
  <c r="N456" i="24"/>
  <c r="N454" i="24"/>
  <c r="N523" i="24"/>
  <c r="N57" i="24"/>
  <c r="N199" i="24"/>
  <c r="N203" i="24"/>
  <c r="N479" i="24"/>
  <c r="N302" i="24"/>
  <c r="N91" i="24"/>
  <c r="N502" i="24"/>
  <c r="N204" i="24"/>
  <c r="N521" i="24"/>
  <c r="N411" i="24"/>
  <c r="N384" i="24"/>
  <c r="N28" i="24"/>
  <c r="N31" i="24"/>
  <c r="N242" i="24"/>
  <c r="N167" i="24"/>
  <c r="N530" i="24"/>
  <c r="N55" i="24"/>
  <c r="N14" i="24"/>
  <c r="N451" i="24"/>
  <c r="N428" i="24"/>
  <c r="N374" i="24"/>
  <c r="N154" i="24"/>
  <c r="N487" i="24"/>
  <c r="N469" i="24"/>
  <c r="N438" i="24"/>
  <c r="N228" i="24"/>
  <c r="N240" i="24"/>
  <c r="N292" i="24"/>
  <c r="N90" i="24"/>
  <c r="N387" i="24"/>
  <c r="N160" i="24"/>
  <c r="N27" i="24"/>
  <c r="N309" i="24"/>
  <c r="N362" i="24"/>
  <c r="N144" i="24"/>
  <c r="N342" i="24"/>
  <c r="N458" i="24"/>
  <c r="N93" i="24"/>
  <c r="N486" i="24"/>
  <c r="N307" i="24"/>
  <c r="N515" i="24"/>
  <c r="N434" i="24"/>
  <c r="N291" i="24"/>
  <c r="N514" i="24"/>
  <c r="N392" i="24"/>
  <c r="N497" i="24"/>
  <c r="N424" i="24"/>
  <c r="N415" i="24"/>
  <c r="N256" i="24"/>
  <c r="N137" i="24"/>
  <c r="N158" i="24"/>
  <c r="N372" i="24"/>
  <c r="N21" i="24"/>
  <c r="N311" i="24"/>
  <c r="N244" i="24"/>
  <c r="N422" i="24"/>
  <c r="N191" i="24"/>
  <c r="N105" i="24"/>
  <c r="N522" i="24"/>
  <c r="N147" i="24"/>
  <c r="N22" i="24"/>
  <c r="N202" i="24"/>
  <c r="N339" i="24"/>
  <c r="N103" i="24"/>
  <c r="N109" i="24"/>
  <c r="N39" i="24"/>
  <c r="N192" i="24"/>
  <c r="W406" i="24"/>
  <c r="W44" i="24"/>
  <c r="W215" i="24"/>
  <c r="W379" i="24"/>
  <c r="W115" i="24"/>
  <c r="W43" i="24"/>
  <c r="W420" i="24"/>
  <c r="W160" i="24"/>
  <c r="W532" i="24"/>
  <c r="W13" i="24"/>
  <c r="W270" i="24"/>
  <c r="W484" i="24"/>
  <c r="W161" i="24"/>
  <c r="W354" i="24"/>
  <c r="W72" i="24"/>
  <c r="W386" i="24"/>
  <c r="W49" i="24"/>
  <c r="W33" i="24"/>
  <c r="W280" i="24"/>
  <c r="W436" i="24"/>
  <c r="W222" i="24"/>
  <c r="W185" i="24"/>
  <c r="W79" i="24"/>
  <c r="W85" i="24"/>
  <c r="W508" i="24"/>
  <c r="W170" i="24"/>
  <c r="W477" i="24"/>
  <c r="W47" i="24"/>
  <c r="W339" i="24"/>
  <c r="W68" i="24"/>
  <c r="W188" i="24"/>
  <c r="W401" i="24"/>
  <c r="W412" i="24"/>
  <c r="W388" i="24"/>
  <c r="W153" i="24"/>
  <c r="W496" i="24"/>
  <c r="W257" i="24"/>
  <c r="W211" i="24"/>
  <c r="W473" i="24"/>
  <c r="W94" i="24"/>
  <c r="W330" i="24"/>
  <c r="W463" i="24"/>
  <c r="W472" i="24"/>
  <c r="W21" i="24"/>
  <c r="W365" i="24"/>
  <c r="W298" i="24"/>
  <c r="W186" i="24"/>
  <c r="W279" i="24"/>
  <c r="W283" i="24"/>
  <c r="W490" i="24"/>
  <c r="W179" i="24"/>
  <c r="W428" i="24"/>
  <c r="W506" i="24"/>
  <c r="W242" i="24"/>
  <c r="W290" i="24"/>
  <c r="W313" i="24"/>
  <c r="W497" i="24"/>
  <c r="W74" i="24"/>
  <c r="W156" i="24"/>
  <c r="W65" i="24"/>
  <c r="W505" i="24"/>
  <c r="W391" i="24"/>
  <c r="W202" i="24"/>
  <c r="W514" i="24"/>
  <c r="W400" i="24"/>
  <c r="W173" i="24"/>
  <c r="W105" i="24"/>
  <c r="W502" i="24"/>
  <c r="W31" i="24"/>
  <c r="W433" i="24"/>
  <c r="W390" i="24"/>
  <c r="W7" i="24"/>
  <c r="W143" i="24"/>
  <c r="W76" i="24"/>
  <c r="W481" i="24"/>
  <c r="W36" i="24"/>
  <c r="W229" i="24"/>
  <c r="W124" i="24"/>
  <c r="W194" i="24"/>
  <c r="W45" i="24"/>
  <c r="W329" i="24"/>
  <c r="W106" i="24"/>
  <c r="W466" i="24"/>
  <c r="W456" i="24"/>
  <c r="W343" i="24"/>
  <c r="W131" i="24"/>
  <c r="W302" i="24"/>
  <c r="W487" i="24"/>
  <c r="W308" i="24"/>
  <c r="W526" i="24"/>
  <c r="W349" i="24"/>
  <c r="W135" i="24"/>
  <c r="W460" i="24"/>
  <c r="W90" i="24"/>
  <c r="W366" i="24"/>
  <c r="W530" i="24"/>
  <c r="W285" i="24"/>
  <c r="W177" i="24"/>
  <c r="W163" i="24"/>
  <c r="W370" i="24"/>
  <c r="W410" i="24"/>
  <c r="W119" i="24"/>
  <c r="W409" i="24"/>
  <c r="W404" i="24"/>
  <c r="W500" i="24"/>
  <c r="W219" i="24"/>
  <c r="W30" i="24"/>
  <c r="W164" i="24"/>
  <c r="W408" i="24"/>
  <c r="W287" i="24"/>
  <c r="W39" i="24"/>
  <c r="W117" i="24"/>
  <c r="W162" i="24"/>
  <c r="W60" i="24"/>
  <c r="W246" i="24"/>
  <c r="W358" i="24"/>
  <c r="W84" i="24"/>
  <c r="W225" i="24"/>
  <c r="W316" i="24"/>
  <c r="W363" i="24"/>
  <c r="W494" i="24"/>
  <c r="W398" i="24"/>
  <c r="W191" i="24"/>
  <c r="W425" i="24"/>
  <c r="W114" i="24"/>
  <c r="W269" i="24"/>
  <c r="W374" i="24"/>
  <c r="W501" i="24"/>
  <c r="W296" i="24"/>
  <c r="W459" i="24"/>
  <c r="W148" i="24"/>
  <c r="W91" i="24"/>
  <c r="W384" i="24"/>
  <c r="W457" i="24"/>
  <c r="W311" i="24"/>
  <c r="W57" i="24"/>
  <c r="W277" i="24"/>
  <c r="W498" i="24"/>
  <c r="W268" i="24"/>
  <c r="W444" i="24"/>
  <c r="W382" i="24"/>
  <c r="W286" i="24"/>
  <c r="W255" i="24"/>
  <c r="W61" i="24"/>
  <c r="W360" i="24"/>
  <c r="W429" i="24"/>
  <c r="W430" i="24"/>
  <c r="W492" i="24"/>
  <c r="W218" i="24"/>
  <c r="W192" i="24"/>
  <c r="W325" i="24"/>
  <c r="W58" i="24"/>
  <c r="W381" i="24"/>
  <c r="W434" i="24"/>
  <c r="W276" i="24"/>
  <c r="W41" i="24"/>
  <c r="W442" i="24"/>
  <c r="W443" i="24"/>
  <c r="W48" i="24"/>
  <c r="W375" i="24"/>
  <c r="W223" i="24"/>
  <c r="W189" i="24"/>
  <c r="W20" i="24"/>
  <c r="W8" i="24"/>
  <c r="W310" i="24"/>
  <c r="W224" i="24"/>
  <c r="W216" i="24"/>
  <c r="W34" i="24"/>
  <c r="W205" i="24"/>
  <c r="W142" i="24"/>
  <c r="W146" i="24"/>
  <c r="W252" i="24"/>
  <c r="W230" i="24"/>
  <c r="W273" i="24"/>
  <c r="W461" i="24"/>
  <c r="W334" i="24"/>
  <c r="W231" i="24"/>
  <c r="W291" i="24"/>
  <c r="W359" i="24"/>
  <c r="W165" i="24"/>
  <c r="W71" i="24"/>
  <c r="W136" i="24"/>
  <c r="W147" i="24"/>
  <c r="W394" i="24"/>
  <c r="W77" i="24"/>
  <c r="W423" i="24"/>
  <c r="W306" i="24"/>
  <c r="W346" i="24"/>
  <c r="W151" i="24"/>
  <c r="W295" i="24"/>
  <c r="W468" i="24"/>
  <c r="W100" i="24"/>
  <c r="W278" i="24"/>
  <c r="W275" i="24"/>
  <c r="W157" i="24"/>
  <c r="W520" i="24"/>
  <c r="W247" i="24"/>
  <c r="W63" i="24"/>
  <c r="W479" i="24"/>
  <c r="W340" i="24"/>
  <c r="W470" i="24"/>
  <c r="W292" i="24"/>
  <c r="W199" i="24"/>
  <c r="W471" i="24"/>
  <c r="W288" i="24"/>
  <c r="W80" i="24"/>
  <c r="W18" i="24"/>
  <c r="W50" i="24"/>
  <c r="W307" i="24"/>
  <c r="W203" i="24"/>
  <c r="W249" i="24"/>
  <c r="W274" i="24"/>
  <c r="W299" i="24"/>
  <c r="W397" i="24"/>
  <c r="W418" i="24"/>
  <c r="W426" i="24"/>
  <c r="W399" i="24"/>
  <c r="W301" i="24"/>
  <c r="W512" i="24"/>
  <c r="W327" i="24"/>
  <c r="W187" i="24"/>
  <c r="W454" i="24"/>
  <c r="W419" i="24"/>
  <c r="W357" i="24"/>
  <c r="W140" i="24"/>
  <c r="W455" i="24"/>
  <c r="W10" i="24"/>
  <c r="W208" i="24"/>
  <c r="W233" i="24"/>
  <c r="W129" i="24"/>
  <c r="W254" i="24"/>
  <c r="W260" i="24"/>
  <c r="W380" i="24"/>
  <c r="W89" i="24"/>
  <c r="W261" i="24"/>
  <c r="W116" i="24"/>
  <c r="W250" i="24"/>
  <c r="W25" i="24"/>
  <c r="W92" i="24"/>
  <c r="W478" i="24"/>
  <c r="W376" i="24"/>
  <c r="W155" i="24"/>
  <c r="W238" i="24"/>
  <c r="W369" i="24"/>
  <c r="W294" i="24"/>
  <c r="W178" i="24"/>
  <c r="W141" i="24"/>
  <c r="W338" i="24"/>
  <c r="W364" i="24"/>
  <c r="W352" i="24"/>
  <c r="W167" i="24"/>
  <c r="W344" i="24"/>
  <c r="W237" i="24"/>
  <c r="W171" i="24"/>
  <c r="W67" i="24"/>
  <c r="W241" i="24"/>
  <c r="W328" i="24"/>
  <c r="W196" i="24"/>
  <c r="W467" i="24"/>
  <c r="W29" i="24"/>
  <c r="W193" i="24"/>
  <c r="W181" i="24"/>
  <c r="W210" i="24"/>
  <c r="W15" i="24"/>
  <c r="W318" i="24"/>
  <c r="W38" i="24"/>
  <c r="W227" i="24"/>
  <c r="W491" i="24"/>
  <c r="W509" i="24"/>
  <c r="W403" i="24"/>
  <c r="W437" i="24"/>
  <c r="W258" i="24"/>
  <c r="W87" i="24"/>
  <c r="W510" i="24"/>
  <c r="W70" i="24"/>
  <c r="W86" i="24"/>
  <c r="W32" i="24"/>
  <c r="W321" i="24"/>
  <c r="W239" i="24"/>
  <c r="W99" i="24"/>
  <c r="W263" i="24"/>
  <c r="W281" i="24"/>
  <c r="W59" i="24"/>
  <c r="W75" i="24"/>
  <c r="W6" i="24"/>
  <c r="W40" i="24"/>
  <c r="W244" i="24"/>
  <c r="W493" i="24"/>
  <c r="W377" i="24"/>
  <c r="W293" i="24"/>
  <c r="W73" i="24"/>
  <c r="W139" i="24"/>
  <c r="W464" i="24"/>
  <c r="W367" i="24"/>
  <c r="W272" i="24"/>
  <c r="W504" i="24"/>
  <c r="W319" i="24"/>
  <c r="W371" i="24"/>
  <c r="W52" i="24"/>
  <c r="W158" i="24"/>
  <c r="W121" i="24"/>
  <c r="W180" i="24"/>
  <c r="W373" i="24"/>
  <c r="W190" i="24"/>
  <c r="W324" i="24"/>
  <c r="W527" i="24"/>
  <c r="W174" i="24"/>
  <c r="W351" i="24"/>
  <c r="W16" i="24"/>
  <c r="W206" i="24"/>
  <c r="W267" i="24"/>
  <c r="W104" i="24"/>
  <c r="W127" i="24"/>
  <c r="W271" i="24"/>
  <c r="W69" i="24"/>
  <c r="W476" i="24"/>
  <c r="W415" i="24"/>
  <c r="W51" i="24"/>
  <c r="W445" i="24"/>
  <c r="W326" i="24"/>
  <c r="W24" i="24"/>
  <c r="W102" i="24"/>
  <c r="W317" i="24"/>
  <c r="W499" i="24"/>
  <c r="W469" i="24"/>
  <c r="W236" i="24"/>
  <c r="W11" i="24"/>
  <c r="W517" i="24"/>
  <c r="W53" i="24"/>
  <c r="W232" i="24"/>
  <c r="W226" i="24"/>
  <c r="W402" i="24"/>
  <c r="W304" i="24"/>
  <c r="W395" i="24"/>
  <c r="W361" i="24"/>
  <c r="W353" i="24"/>
  <c r="W441" i="24"/>
  <c r="W297" i="24"/>
  <c r="W145" i="24"/>
  <c r="W303" i="24"/>
  <c r="W54" i="24"/>
  <c r="W207" i="24"/>
  <c r="W56" i="24"/>
  <c r="W393" i="24"/>
  <c r="W253" i="24"/>
  <c r="W14" i="24"/>
  <c r="W414" i="24"/>
  <c r="W529" i="24"/>
  <c r="W251" i="24"/>
  <c r="W234" i="24"/>
  <c r="W519" i="24"/>
  <c r="W88" i="24"/>
  <c r="W345" i="24"/>
  <c r="W46" i="24"/>
  <c r="W446" i="24"/>
  <c r="W126" i="24"/>
  <c r="W416" i="24"/>
  <c r="W256" i="24"/>
  <c r="W26" i="24"/>
  <c r="W265" i="24"/>
  <c r="W447" i="24"/>
  <c r="W235" i="24"/>
  <c r="W152" i="24"/>
  <c r="W118" i="24"/>
  <c r="W183" i="24"/>
  <c r="W23" i="24"/>
  <c r="W198" i="24"/>
  <c r="W521" i="24"/>
  <c r="W396" i="24"/>
  <c r="W424" i="24"/>
  <c r="W284" i="24"/>
  <c r="W214" i="24"/>
  <c r="W405" i="24"/>
  <c r="W511" i="24"/>
  <c r="W228" i="24"/>
  <c r="W78" i="24"/>
  <c r="W342" i="24"/>
  <c r="W482" i="24"/>
  <c r="W451" i="24"/>
  <c r="W93" i="24"/>
  <c r="W522" i="24"/>
  <c r="W331" i="24"/>
  <c r="W355" i="24"/>
  <c r="W503" i="24"/>
  <c r="W108" i="24"/>
  <c r="W82" i="24"/>
  <c r="W513" i="24"/>
  <c r="W523" i="24"/>
  <c r="W524" i="24"/>
  <c r="W200" i="24"/>
  <c r="W113" i="24"/>
  <c r="W378" i="24"/>
  <c r="W348" i="24"/>
  <c r="W332" i="24"/>
  <c r="W221" i="24"/>
  <c r="W213" i="24"/>
  <c r="W309" i="24"/>
  <c r="W516" i="24"/>
  <c r="W449" i="24"/>
  <c r="W450" i="24"/>
  <c r="W144" i="24"/>
  <c r="W392" i="24"/>
  <c r="W182" i="24"/>
  <c r="W133" i="24"/>
  <c r="W134" i="24"/>
  <c r="W37" i="24"/>
  <c r="W305" i="24"/>
  <c r="W19" i="24"/>
  <c r="W240" i="24"/>
  <c r="W462" i="24"/>
  <c r="W314" i="24"/>
  <c r="W128" i="24"/>
  <c r="W315" i="24"/>
  <c r="W488" i="24"/>
  <c r="W42" i="24"/>
  <c r="W168" i="24"/>
  <c r="W489" i="24"/>
  <c r="W110" i="24"/>
  <c r="W350" i="24"/>
  <c r="W83" i="24"/>
  <c r="W335" i="24"/>
  <c r="W107" i="24"/>
  <c r="W98" i="24"/>
  <c r="W407" i="24"/>
  <c r="W166" i="24"/>
  <c r="W66" i="24"/>
  <c r="W184" i="24"/>
  <c r="W17" i="24"/>
  <c r="W368" i="24"/>
  <c r="W411" i="24"/>
  <c r="W245" i="24"/>
  <c r="W515" i="24"/>
  <c r="W531" i="24"/>
  <c r="W495" i="24"/>
  <c r="W438" i="24"/>
  <c r="W452" i="24"/>
  <c r="W356" i="24"/>
  <c r="W195" i="24"/>
  <c r="W483" i="24"/>
  <c r="W150" i="24"/>
  <c r="W176" i="24"/>
  <c r="W389" i="24"/>
  <c r="W432" i="24"/>
  <c r="W341" i="24"/>
  <c r="W336" i="24"/>
  <c r="W266" i="24"/>
  <c r="W431" i="24"/>
  <c r="W243" i="24"/>
  <c r="W217" i="24"/>
  <c r="W507" i="24"/>
  <c r="W28" i="24"/>
  <c r="W35" i="24"/>
  <c r="W120" i="24"/>
  <c r="W333" i="24"/>
  <c r="W262" i="24"/>
  <c r="W413" i="24"/>
  <c r="W421" i="24"/>
  <c r="W486" i="24"/>
  <c r="W347" i="24"/>
  <c r="W518" i="24"/>
  <c r="AF409" i="24"/>
  <c r="AF335" i="24"/>
  <c r="AF188" i="24"/>
  <c r="AF139" i="24"/>
  <c r="AF21" i="24"/>
  <c r="AF105" i="24"/>
  <c r="AF257" i="24"/>
  <c r="AF282" i="24"/>
  <c r="AF82" i="24"/>
  <c r="AF284" i="24"/>
  <c r="AF361" i="24"/>
  <c r="AF286" i="24"/>
  <c r="AF49" i="24"/>
  <c r="AF326" i="24"/>
  <c r="AF435" i="24"/>
  <c r="AF327" i="24"/>
  <c r="AF121" i="24"/>
  <c r="AF412" i="24"/>
  <c r="AF469" i="24"/>
  <c r="AF490" i="24"/>
  <c r="AF477" i="24"/>
  <c r="AF35" i="24"/>
  <c r="AF246" i="24"/>
  <c r="AF161" i="24"/>
  <c r="AF436" i="24"/>
  <c r="AF426" i="24"/>
  <c r="AF58" i="24"/>
  <c r="AF96" i="24"/>
  <c r="AF338" i="24"/>
  <c r="AF304" i="24"/>
  <c r="AF450" i="24"/>
  <c r="AF118" i="24"/>
  <c r="AF115" i="24"/>
  <c r="AF190" i="24"/>
  <c r="AF305" i="24"/>
  <c r="AF60" i="24"/>
  <c r="AF86" i="24"/>
  <c r="AF47" i="24"/>
  <c r="AF315" i="24"/>
  <c r="AF237" i="24"/>
  <c r="AF81" i="24"/>
  <c r="AF340" i="24"/>
  <c r="AF215" i="24"/>
  <c r="AF276" i="24"/>
  <c r="AF221" i="24"/>
  <c r="AF300" i="24"/>
  <c r="AF251" i="24"/>
  <c r="AF430" i="24"/>
  <c r="AF473" i="24"/>
  <c r="AF417" i="24"/>
  <c r="AF280" i="24"/>
  <c r="AF232" i="24"/>
  <c r="AF408" i="24"/>
  <c r="AF222" i="24"/>
  <c r="AF421" i="24"/>
  <c r="AF119" i="24"/>
  <c r="AF528" i="24"/>
  <c r="AF358" i="24"/>
  <c r="AF123" i="24"/>
  <c r="AF434" i="24"/>
  <c r="AF110" i="24"/>
  <c r="AF59" i="24"/>
  <c r="AF289" i="24"/>
  <c r="AF14" i="24"/>
  <c r="AF301" i="24"/>
  <c r="AF322" i="24"/>
  <c r="AF458" i="24"/>
  <c r="AF256" i="24"/>
  <c r="AF209" i="24"/>
  <c r="AF211" i="24"/>
  <c r="AF39" i="24"/>
  <c r="AF10" i="24"/>
  <c r="AF229" i="24"/>
  <c r="AF250" i="24"/>
  <c r="AF95" i="24"/>
  <c r="AF42" i="24"/>
  <c r="AF176" i="24"/>
  <c r="AF68" i="24"/>
  <c r="AF425" i="24"/>
  <c r="AF343" i="24"/>
  <c r="AF446" i="24"/>
  <c r="AF57" i="24"/>
  <c r="AF112" i="24"/>
  <c r="AF506" i="24"/>
  <c r="AF25" i="24"/>
  <c r="AF479" i="24"/>
  <c r="AF210" i="24"/>
  <c r="AF414" i="24"/>
  <c r="AF40" i="24"/>
  <c r="AF329" i="24"/>
  <c r="AF375" i="24"/>
  <c r="AF491" i="24"/>
  <c r="AF197" i="24"/>
  <c r="AF83" i="24"/>
  <c r="AF64" i="24"/>
  <c r="AF32" i="24"/>
  <c r="AF406" i="24"/>
  <c r="AF493" i="24"/>
  <c r="AF377" i="24"/>
  <c r="AF9" i="24"/>
  <c r="AF331" i="24"/>
  <c r="AF8" i="24"/>
  <c r="AF196" i="24"/>
  <c r="AF132" i="24"/>
  <c r="AF90" i="24"/>
  <c r="AF165" i="24"/>
  <c r="AF6" i="24"/>
  <c r="AF37" i="24"/>
  <c r="AF397" i="24"/>
  <c r="AF455" i="24"/>
  <c r="AF497" i="24"/>
  <c r="AF511" i="24"/>
  <c r="AF164" i="24"/>
  <c r="AF228" i="24"/>
  <c r="AF220" i="24"/>
  <c r="AF389" i="24"/>
  <c r="AF208" i="24"/>
  <c r="AF443" i="24"/>
  <c r="AF75" i="24"/>
  <c r="AF88" i="24"/>
  <c r="AF253" i="24"/>
  <c r="AF212" i="24"/>
  <c r="AF268" i="24"/>
  <c r="AF411" i="24"/>
  <c r="AF285" i="24"/>
  <c r="AF175" i="24"/>
  <c r="AF363" i="24"/>
  <c r="AF320" i="24"/>
  <c r="AF468" i="24"/>
  <c r="AF120" i="24"/>
  <c r="AF185" i="24"/>
  <c r="AF223" i="24"/>
  <c r="AF520" i="24"/>
  <c r="AF43" i="24"/>
  <c r="AF30" i="24"/>
  <c r="AF226" i="24"/>
  <c r="AF269" i="24"/>
  <c r="AF288" i="24"/>
  <c r="AF413" i="24"/>
  <c r="AF219" i="24"/>
  <c r="AF204" i="24"/>
  <c r="AF359" i="24"/>
  <c r="AF521" i="24"/>
  <c r="AF429" i="24"/>
  <c r="AF67" i="24"/>
  <c r="AF265" i="24"/>
  <c r="AF45" i="24"/>
  <c r="AF405" i="24"/>
  <c r="AF156" i="24"/>
  <c r="AF523" i="24"/>
  <c r="AF70" i="24"/>
  <c r="AF494" i="24"/>
  <c r="AF360" i="24"/>
  <c r="AF142" i="24"/>
  <c r="AF398" i="24"/>
  <c r="AF310" i="24"/>
  <c r="AF17" i="24"/>
  <c r="AF62" i="24"/>
  <c r="AF332" i="24"/>
  <c r="AF71" i="24"/>
  <c r="AF183" i="24"/>
  <c r="AF238" i="24"/>
  <c r="AF247" i="24"/>
  <c r="AF187" i="24"/>
  <c r="AF431" i="24"/>
  <c r="AF381" i="24"/>
  <c r="AF34" i="24"/>
  <c r="AF89" i="24"/>
  <c r="AF526" i="24"/>
  <c r="AF527" i="24"/>
  <c r="AF484" i="24"/>
  <c r="AF97" i="24"/>
  <c r="AF515" i="24"/>
  <c r="AF159" i="24"/>
  <c r="AF277" i="24"/>
  <c r="AF516" i="24"/>
  <c r="AF502" i="24"/>
  <c r="AF241" i="24"/>
  <c r="AF106" i="24"/>
  <c r="AF243" i="24"/>
  <c r="AF26" i="24"/>
  <c r="AF248" i="24"/>
  <c r="AF77" i="24"/>
  <c r="AF55" i="24"/>
  <c r="AF373" i="24"/>
  <c r="AF529" i="24"/>
  <c r="AF302" i="24"/>
  <c r="AF134" i="24"/>
  <c r="AF148" i="24"/>
  <c r="AF325" i="24"/>
  <c r="AF350" i="24"/>
  <c r="AF319" i="24"/>
  <c r="AF225" i="24"/>
  <c r="AF92" i="24"/>
  <c r="AF109" i="24"/>
  <c r="AF80" i="24"/>
  <c r="AF149" i="24"/>
  <c r="AF177" i="24"/>
  <c r="AF368" i="24"/>
  <c r="AF98" i="24"/>
  <c r="AF394" i="24"/>
  <c r="AF160" i="24"/>
  <c r="AF296" i="24"/>
  <c r="AF167" i="24"/>
  <c r="AF385" i="24"/>
  <c r="AF415" i="24"/>
  <c r="AF107" i="24"/>
  <c r="AF273" i="24"/>
  <c r="AF345" i="24"/>
  <c r="AF124" i="24"/>
  <c r="AF522" i="24"/>
  <c r="AF451" i="24"/>
  <c r="AF508" i="24"/>
  <c r="AF321" i="24"/>
  <c r="AF131" i="24"/>
  <c r="AF472" i="24"/>
  <c r="AF376" i="24"/>
  <c r="AF482" i="24"/>
  <c r="AF186" i="24"/>
  <c r="AF158" i="24"/>
  <c r="AF379" i="24"/>
  <c r="AF483" i="24"/>
  <c r="AF369" i="24"/>
  <c r="AF140" i="24"/>
  <c r="AF240" i="24"/>
  <c r="AF452" i="24"/>
  <c r="AF453" i="24"/>
  <c r="AF416" i="24"/>
  <c r="AF116" i="24"/>
  <c r="AF311" i="24"/>
  <c r="AF387" i="24"/>
  <c r="AF498" i="24"/>
  <c r="AF99" i="24"/>
  <c r="AF271" i="24"/>
  <c r="AF372" i="24"/>
  <c r="AF474" i="24"/>
  <c r="AF485" i="24"/>
  <c r="AF514" i="24"/>
  <c r="AF422" i="24"/>
  <c r="AF390" i="24"/>
  <c r="AF278" i="24"/>
  <c r="AF18" i="24"/>
  <c r="AF36" i="24"/>
  <c r="AF466" i="24"/>
  <c r="AF456" i="24"/>
  <c r="AF503" i="24"/>
  <c r="AF281" i="24"/>
  <c r="AF444" i="24"/>
  <c r="AF53" i="24"/>
  <c r="AF294" i="24"/>
  <c r="AF367" i="24"/>
  <c r="AF318" i="24"/>
  <c r="AF239" i="24"/>
  <c r="AF108" i="24"/>
  <c r="AF52" i="24"/>
  <c r="AF13" i="24"/>
  <c r="AF336" i="24"/>
  <c r="AF128" i="24"/>
  <c r="AF507" i="24"/>
  <c r="AF374" i="24"/>
  <c r="AF151" i="24"/>
  <c r="AF29" i="24"/>
  <c r="AF524" i="24"/>
  <c r="AF262" i="24"/>
  <c r="AF76" i="24"/>
  <c r="AF440" i="24"/>
  <c r="AF518" i="24"/>
  <c r="AF283" i="24"/>
  <c r="AF155" i="24"/>
  <c r="AF203" i="24"/>
  <c r="AF235" i="24"/>
  <c r="AF84" i="24"/>
  <c r="AF519" i="24"/>
  <c r="AF41" i="24"/>
  <c r="AF287" i="24"/>
  <c r="AF193" i="24"/>
  <c r="AF135" i="24"/>
  <c r="AF259" i="24"/>
  <c r="AF261" i="24"/>
  <c r="AF179" i="24"/>
  <c r="AF478" i="24"/>
  <c r="AF27" i="24"/>
  <c r="AF234" i="24"/>
  <c r="AF150" i="24"/>
  <c r="AF308" i="24"/>
  <c r="AF19" i="24"/>
  <c r="AF314" i="24"/>
  <c r="AF65" i="24"/>
  <c r="AF213" i="24"/>
  <c r="AF471" i="24"/>
  <c r="AF264" i="24"/>
  <c r="AF274" i="24"/>
  <c r="AF461" i="24"/>
  <c r="AF481" i="24"/>
  <c r="AF352" i="24"/>
  <c r="AF299" i="24"/>
  <c r="AF69" i="24"/>
  <c r="AF290" i="24"/>
  <c r="AF495" i="24"/>
  <c r="AF353" i="24"/>
  <c r="AF85" i="24"/>
  <c r="AF509" i="24"/>
  <c r="AF117" i="24"/>
  <c r="AF51" i="24"/>
  <c r="AF407" i="24"/>
  <c r="AF496" i="24"/>
  <c r="AF454" i="24"/>
  <c r="AF122" i="24"/>
  <c r="AF28" i="24"/>
  <c r="AF380" i="24"/>
  <c r="AF252" i="24"/>
  <c r="AF94" i="24"/>
  <c r="AF382" i="24"/>
  <c r="AF419" i="24"/>
  <c r="AF316" i="24"/>
  <c r="AF464" i="24"/>
  <c r="AF486" i="24"/>
  <c r="AF487" i="24"/>
  <c r="AF501" i="24"/>
  <c r="AF432" i="24"/>
  <c r="AF334" i="24"/>
  <c r="AF192" i="24"/>
  <c r="AF44" i="24"/>
  <c r="AF153" i="24"/>
  <c r="AF202" i="24"/>
  <c r="AF347" i="24"/>
  <c r="AF244" i="24"/>
  <c r="AF348" i="24"/>
  <c r="AF87" i="24"/>
  <c r="AF12" i="24"/>
  <c r="AF349" i="24"/>
  <c r="AF386" i="24"/>
  <c r="AF11" i="24"/>
  <c r="AF166" i="24"/>
  <c r="AF170" i="24"/>
  <c r="AF63" i="24"/>
  <c r="AF74" i="24"/>
  <c r="AF258" i="24"/>
  <c r="AF154" i="24"/>
  <c r="AF200" i="24"/>
  <c r="AF476" i="24"/>
  <c r="AF126" i="24"/>
  <c r="AF447" i="24"/>
  <c r="AF162" i="24"/>
  <c r="AF174" i="24"/>
  <c r="AF114" i="24"/>
  <c r="AF129" i="24"/>
  <c r="AF168" i="24"/>
  <c r="AF365" i="24"/>
  <c r="AF130" i="24"/>
  <c r="AF136" i="24"/>
  <c r="AF125" i="24"/>
  <c r="AF445" i="24"/>
  <c r="AF342" i="24"/>
  <c r="AF143" i="24"/>
  <c r="AF102" i="24"/>
  <c r="AF78" i="24"/>
  <c r="AF467" i="24"/>
  <c r="AF230" i="24"/>
  <c r="AF46" i="24"/>
  <c r="AF393" i="24"/>
  <c r="AF66" i="24"/>
  <c r="AF260" i="24"/>
  <c r="AF460" i="24"/>
  <c r="AF218" i="24"/>
  <c r="AF351" i="24"/>
  <c r="AF22" i="24"/>
  <c r="AF448" i="24"/>
  <c r="AF141" i="24"/>
  <c r="AF172" i="24"/>
  <c r="AF303" i="24"/>
  <c r="AF328" i="24"/>
  <c r="AF402" i="24"/>
  <c r="AF427" i="24"/>
  <c r="AF263" i="24"/>
  <c r="AF236" i="24"/>
  <c r="AF339" i="24"/>
  <c r="AF403" i="24"/>
  <c r="AF173" i="24"/>
  <c r="AF194" i="24"/>
  <c r="AF198" i="24"/>
  <c r="AF195" i="24"/>
  <c r="AF270" i="24"/>
  <c r="AF525" i="24"/>
  <c r="AF366" i="24"/>
  <c r="AF354" i="24"/>
  <c r="AF127" i="24"/>
  <c r="AF7" i="24"/>
  <c r="AF199" i="24"/>
  <c r="AF438" i="24"/>
  <c r="AF370" i="24"/>
  <c r="AF111" i="24"/>
  <c r="AF178" i="24"/>
  <c r="AF205" i="24"/>
  <c r="AF163" i="24"/>
  <c r="AF356" i="24"/>
  <c r="AF272" i="24"/>
  <c r="AF420" i="24"/>
  <c r="AF216" i="24"/>
  <c r="AF499" i="24"/>
  <c r="AF333" i="24"/>
  <c r="AF93" i="24"/>
  <c r="AF475" i="24"/>
  <c r="AF147" i="24"/>
  <c r="AF214" i="24"/>
  <c r="AF293" i="24"/>
  <c r="AF392" i="24"/>
  <c r="AF307" i="24"/>
  <c r="AF217" i="24"/>
  <c r="AF50" i="24"/>
  <c r="AF362" i="24"/>
  <c r="AF206" i="24"/>
  <c r="AF103" i="24"/>
  <c r="AF79" i="24"/>
  <c r="AF56" i="24"/>
  <c r="AF449" i="24"/>
  <c r="AF344" i="24"/>
  <c r="AF492" i="24"/>
  <c r="AF207" i="24"/>
  <c r="AF201" i="24"/>
  <c r="AF255" i="24"/>
  <c r="AF104" i="24"/>
  <c r="AF437" i="24"/>
  <c r="AF396" i="24"/>
  <c r="AF504" i="24"/>
  <c r="AF171" i="24"/>
  <c r="AF23" i="24"/>
  <c r="AF249" i="24"/>
  <c r="AF15" i="24"/>
  <c r="AF189" i="24"/>
  <c r="AF505" i="24"/>
  <c r="AF231" i="24"/>
  <c r="AF364" i="24"/>
  <c r="AF489" i="24"/>
  <c r="AF279" i="24"/>
  <c r="AF254" i="24"/>
  <c r="AF470" i="24"/>
  <c r="AF100" i="24"/>
  <c r="AF337" i="24"/>
  <c r="AF38" i="24"/>
  <c r="AF313" i="24"/>
  <c r="AF137" i="24"/>
  <c r="AF395" i="24"/>
  <c r="AF297" i="24"/>
  <c r="AF31" i="24"/>
  <c r="AF330" i="24"/>
  <c r="AF428" i="24"/>
  <c r="AF309" i="24"/>
  <c r="AF181" i="24"/>
  <c r="AF480" i="24"/>
  <c r="AF404" i="24"/>
  <c r="AF275" i="24"/>
  <c r="AF298" i="24"/>
  <c r="AF227" i="24"/>
  <c r="AF182" i="24"/>
  <c r="AF462" i="24"/>
  <c r="AF378" i="24"/>
  <c r="AF48" i="24"/>
  <c r="AF16" i="24"/>
  <c r="AF73" i="24"/>
  <c r="AF291" i="24"/>
  <c r="AF510" i="24"/>
  <c r="AF399" i="24"/>
  <c r="AF145" i="24"/>
  <c r="AF439" i="24"/>
  <c r="AF292" i="24"/>
  <c r="AF371" i="24"/>
  <c r="AF355" i="24"/>
  <c r="AF418" i="24"/>
  <c r="AF144" i="24"/>
  <c r="AF133" i="24"/>
  <c r="AF400" i="24"/>
  <c r="AF266" i="24"/>
  <c r="AF267" i="24"/>
  <c r="AF500" i="24"/>
  <c r="AF169" i="24"/>
  <c r="AF410" i="24"/>
  <c r="AF424" i="24"/>
  <c r="AF401" i="24"/>
  <c r="AF391" i="24"/>
  <c r="AF357" i="24"/>
  <c r="AF245" i="24"/>
  <c r="AF442" i="24"/>
  <c r="AF91" i="24"/>
  <c r="AF488" i="24"/>
  <c r="AF113" i="24"/>
  <c r="AF54" i="24"/>
  <c r="AF180" i="24"/>
  <c r="AF317" i="24"/>
  <c r="AF146" i="24"/>
  <c r="AF513" i="24"/>
  <c r="AF101" i="24"/>
  <c r="AF152" i="24"/>
  <c r="AF465" i="24"/>
  <c r="AF157" i="24"/>
  <c r="AF20" i="24"/>
  <c r="AF323" i="24"/>
  <c r="AF224" i="24"/>
  <c r="AF138" i="24"/>
  <c r="AF346" i="24"/>
  <c r="AF72" i="24"/>
  <c r="AF24" i="24"/>
  <c r="AF61" i="24"/>
  <c r="AF433" i="24"/>
  <c r="AF312" i="24"/>
  <c r="AF457" i="24"/>
  <c r="AF324" i="24"/>
  <c r="AF191" i="24"/>
  <c r="AF512" i="24"/>
  <c r="AF233" i="24"/>
  <c r="AF33" i="24"/>
  <c r="AF184" i="24"/>
  <c r="AF517" i="24"/>
  <c r="AF423" i="24"/>
  <c r="AF388" i="24"/>
  <c r="AF306" i="24"/>
  <c r="AF459" i="24"/>
  <c r="AF295" i="24"/>
  <c r="AF384" i="24"/>
  <c r="AF463" i="24"/>
  <c r="AO177" i="24"/>
  <c r="AO98" i="24"/>
  <c r="AO220" i="24"/>
  <c r="AO145" i="24"/>
  <c r="AO471" i="24"/>
  <c r="AO313" i="24"/>
  <c r="AO174" i="24"/>
  <c r="AO381" i="24"/>
  <c r="AO211" i="24"/>
  <c r="AO188" i="24"/>
  <c r="AO245" i="24"/>
  <c r="AO420" i="24"/>
  <c r="AO487" i="24"/>
  <c r="AO72" i="24"/>
  <c r="AO511" i="24"/>
  <c r="AO466" i="24"/>
  <c r="AO198" i="24"/>
  <c r="AO56" i="24"/>
  <c r="AO49" i="24"/>
  <c r="AO508" i="24"/>
  <c r="AO482" i="24"/>
  <c r="AO463" i="24"/>
  <c r="AO506" i="24"/>
  <c r="AO289" i="24"/>
  <c r="AO233" i="24"/>
  <c r="AO276" i="24"/>
  <c r="AO242" i="24"/>
  <c r="AO169" i="24"/>
  <c r="AO32" i="24"/>
  <c r="AO16" i="24"/>
  <c r="AO25" i="24"/>
  <c r="AO248" i="24"/>
  <c r="AO459" i="24"/>
  <c r="AO114" i="24"/>
  <c r="AO129" i="24"/>
  <c r="AO274" i="24"/>
  <c r="AO18" i="24"/>
  <c r="AO286" i="24"/>
  <c r="AO273" i="24"/>
  <c r="AO357" i="24"/>
  <c r="AO499" i="24"/>
  <c r="AO254" i="24"/>
  <c r="AO70" i="24"/>
  <c r="AO438" i="24"/>
  <c r="AO43" i="24"/>
  <c r="AO321" i="24"/>
  <c r="AO168" i="24"/>
  <c r="AO262" i="24"/>
  <c r="AO22" i="24"/>
  <c r="AO475" i="24"/>
  <c r="AO137" i="24"/>
  <c r="AO231" i="24"/>
  <c r="AO260" i="24"/>
  <c r="AO95" i="24"/>
  <c r="AO57" i="24"/>
  <c r="AO186" i="24"/>
  <c r="AO54" i="24"/>
  <c r="AO167" i="24"/>
  <c r="AO228" i="24"/>
  <c r="AO386" i="24"/>
  <c r="AO10" i="24"/>
  <c r="AO34" i="24"/>
  <c r="AO149" i="24"/>
  <c r="AO195" i="24"/>
  <c r="AO406" i="24"/>
  <c r="AO166" i="24"/>
  <c r="AO61" i="24"/>
  <c r="AO120" i="24"/>
  <c r="AO385" i="24"/>
  <c r="AO150" i="24"/>
  <c r="AO337" i="24"/>
  <c r="AO147" i="24"/>
  <c r="AO225" i="24"/>
  <c r="AO246" i="24"/>
  <c r="AO235" i="24"/>
  <c r="AO159" i="24"/>
  <c r="AO60" i="24"/>
  <c r="AO171" i="24"/>
  <c r="AO510" i="24"/>
  <c r="AO30" i="24"/>
  <c r="AO360" i="24"/>
  <c r="AO144" i="24"/>
  <c r="AO206" i="24"/>
  <c r="AO258" i="24"/>
  <c r="AO378" i="24"/>
  <c r="AO416" i="24"/>
  <c r="AO324" i="24"/>
  <c r="AO377" i="24"/>
  <c r="AO164" i="24"/>
  <c r="AO414" i="24"/>
  <c r="AO444" i="24"/>
  <c r="AO197" i="24"/>
  <c r="AO430" i="24"/>
  <c r="AO79" i="24"/>
  <c r="AO298" i="24"/>
  <c r="AO394" i="24"/>
  <c r="AO358" i="24"/>
  <c r="AO163" i="24"/>
  <c r="AO222" i="24"/>
  <c r="AO265" i="24"/>
  <c r="AO99" i="24"/>
  <c r="AO428" i="24"/>
  <c r="AO373" i="24"/>
  <c r="AO501" i="24"/>
  <c r="AO158" i="24"/>
  <c r="AO253" i="24"/>
  <c r="AO285" i="24"/>
  <c r="AO126" i="24"/>
  <c r="AO478" i="24"/>
  <c r="AO252" i="24"/>
  <c r="AO161" i="24"/>
  <c r="AO408" i="24"/>
  <c r="AO209" i="24"/>
  <c r="AO425" i="24"/>
  <c r="AO88" i="24"/>
  <c r="AO436" i="24"/>
  <c r="AO389" i="24"/>
  <c r="AO388" i="24"/>
  <c r="AO303" i="24"/>
  <c r="AO454" i="24"/>
  <c r="AO236" i="24"/>
  <c r="AO58" i="24"/>
  <c r="AO125" i="24"/>
  <c r="AO301" i="24"/>
  <c r="AO435" i="24"/>
  <c r="AO37" i="24"/>
  <c r="AO349" i="24"/>
  <c r="AO226" i="24"/>
  <c r="AO502" i="24"/>
  <c r="AO339" i="24"/>
  <c r="AO59" i="24"/>
  <c r="AO458" i="24"/>
  <c r="AO497" i="24"/>
  <c r="AO331" i="24"/>
  <c r="AO221" i="24"/>
  <c r="AO355" i="24"/>
  <c r="AO372" i="24"/>
  <c r="AO354" i="24"/>
  <c r="AO131" i="24"/>
  <c r="AO320" i="24"/>
  <c r="AO91" i="24"/>
  <c r="AO40" i="24"/>
  <c r="AO455" i="24"/>
  <c r="AO423" i="24"/>
  <c r="AO87" i="24"/>
  <c r="AO292" i="24"/>
  <c r="AO269" i="24"/>
  <c r="AO453" i="24"/>
  <c r="AO156" i="24"/>
  <c r="AO14" i="24"/>
  <c r="AO212" i="24"/>
  <c r="AO23" i="24"/>
  <c r="AO146" i="24"/>
  <c r="AO494" i="24"/>
  <c r="AO401" i="24"/>
  <c r="AO130" i="24"/>
  <c r="AO448" i="24"/>
  <c r="AO21" i="24"/>
  <c r="AO234" i="24"/>
  <c r="AO400" i="24"/>
  <c r="AO183" i="24"/>
  <c r="AO219" i="24"/>
  <c r="AO283" i="24"/>
  <c r="AO257" i="24"/>
  <c r="AO398" i="24"/>
  <c r="AO445" i="24"/>
  <c r="AO308" i="24"/>
  <c r="AO132" i="24"/>
  <c r="AO74" i="24"/>
  <c r="AO7" i="24"/>
  <c r="AO204" i="24"/>
  <c r="AO306" i="24"/>
  <c r="AO396" i="24"/>
  <c r="AO412" i="24"/>
  <c r="AO443" i="24"/>
  <c r="AO393" i="24"/>
  <c r="AO83" i="24"/>
  <c r="AO240" i="24"/>
  <c r="AO287" i="24"/>
  <c r="AO327" i="24"/>
  <c r="AO278" i="24"/>
  <c r="AO290" i="24"/>
  <c r="AO451" i="24"/>
  <c r="AO470" i="24"/>
  <c r="AO28" i="24"/>
  <c r="AO310" i="24"/>
  <c r="AO469" i="24"/>
  <c r="AO194" i="24"/>
  <c r="AO216" i="24"/>
  <c r="AO513" i="24"/>
  <c r="AO66" i="24"/>
  <c r="AO250" i="24"/>
  <c r="AO484" i="24"/>
  <c r="AO464" i="24"/>
  <c r="AO205" i="24"/>
  <c r="AO417" i="24"/>
  <c r="AO173" i="24"/>
  <c r="AO218" i="24"/>
  <c r="AO127" i="24"/>
  <c r="AO344" i="24"/>
  <c r="AO462" i="24"/>
  <c r="AO208" i="24"/>
  <c r="AO53" i="24"/>
  <c r="AO187" i="24"/>
  <c r="AO460" i="24"/>
  <c r="AO196" i="24"/>
  <c r="AO138" i="24"/>
  <c r="AO203" i="24"/>
  <c r="AO441" i="24"/>
  <c r="AO375" i="24"/>
  <c r="AO429" i="24"/>
  <c r="AO128" i="24"/>
  <c r="AO340" i="24"/>
  <c r="AO52" i="24"/>
  <c r="AO272" i="24"/>
  <c r="AO210" i="24"/>
  <c r="AO498" i="24"/>
  <c r="AO332" i="24"/>
  <c r="AO263" i="24"/>
  <c r="AO69" i="24"/>
  <c r="AO426" i="24"/>
  <c r="AO270" i="24"/>
  <c r="AO496" i="24"/>
  <c r="AO24" i="24"/>
  <c r="AO495" i="24"/>
  <c r="AO33" i="24"/>
  <c r="AO82" i="24"/>
  <c r="AO238" i="24"/>
  <c r="AO293" i="24"/>
  <c r="AO474" i="24"/>
  <c r="AO330" i="24"/>
  <c r="AO15" i="24"/>
  <c r="AO251" i="24"/>
  <c r="AO387" i="24"/>
  <c r="AO86" i="24"/>
  <c r="AO160" i="24"/>
  <c r="AO63" i="24"/>
  <c r="AO189" i="24"/>
  <c r="AO118" i="24"/>
  <c r="AO176" i="24"/>
  <c r="AO175" i="24"/>
  <c r="AO348" i="24"/>
  <c r="AO267" i="24"/>
  <c r="AO12" i="24"/>
  <c r="AO92" i="24"/>
  <c r="AO366" i="24"/>
  <c r="AO102" i="24"/>
  <c r="AO403" i="24"/>
  <c r="AO113" i="24"/>
  <c r="AO380" i="24"/>
  <c r="AO165" i="24"/>
  <c r="AO402" i="24"/>
  <c r="AO450" i="24"/>
  <c r="AO489" i="24"/>
  <c r="AO326" i="24"/>
  <c r="AO486" i="24"/>
  <c r="AO244" i="24"/>
  <c r="AO136" i="24"/>
  <c r="AO418" i="24"/>
  <c r="AO431" i="24"/>
  <c r="AO77" i="24"/>
  <c r="AO277" i="24"/>
  <c r="AO399" i="24"/>
  <c r="AO13" i="24"/>
  <c r="AO115" i="24"/>
  <c r="AO397" i="24"/>
  <c r="AO480" i="24"/>
  <c r="AO307" i="24"/>
  <c r="AO108" i="24"/>
  <c r="AO282" i="24"/>
  <c r="AO505" i="24"/>
  <c r="AO395" i="24"/>
  <c r="AO172" i="24"/>
  <c r="AO323" i="24"/>
  <c r="AO479" i="24"/>
  <c r="AO81" i="24"/>
  <c r="AO504" i="24"/>
  <c r="AO100" i="24"/>
  <c r="AO411" i="24"/>
  <c r="AO39" i="24"/>
  <c r="AO51" i="24"/>
  <c r="AO410" i="24"/>
  <c r="AO439" i="24"/>
  <c r="AO281" i="24"/>
  <c r="AO84" i="24"/>
  <c r="AO73" i="24"/>
  <c r="AO477" i="24"/>
  <c r="AO391" i="24"/>
  <c r="AO104" i="24"/>
  <c r="AO353" i="24"/>
  <c r="AO42" i="24"/>
  <c r="AO352" i="24"/>
  <c r="AO456" i="24"/>
  <c r="AO261" i="24"/>
  <c r="AO152" i="24"/>
  <c r="AO473" i="24"/>
  <c r="AO48" i="24"/>
  <c r="AO185" i="24"/>
  <c r="AO422" i="24"/>
  <c r="AO38" i="24"/>
  <c r="AO116" i="24"/>
  <c r="AO133" i="24"/>
  <c r="AO184" i="24"/>
  <c r="AO350" i="24"/>
  <c r="AX161" i="24"/>
  <c r="AX306" i="24"/>
  <c r="AX181" i="24"/>
  <c r="AX46" i="24"/>
  <c r="AX371" i="24"/>
  <c r="AX409" i="24"/>
  <c r="AX252" i="24"/>
  <c r="AX356" i="24"/>
  <c r="AX259" i="24"/>
  <c r="AX520" i="24"/>
  <c r="AX417" i="24"/>
  <c r="AX451" i="24"/>
  <c r="AX149" i="24"/>
  <c r="AX493" i="24"/>
  <c r="AX336" i="24"/>
  <c r="AX328" i="24"/>
  <c r="AX430" i="24"/>
  <c r="AX414" i="24"/>
  <c r="AX251" i="24"/>
  <c r="AX18" i="24"/>
  <c r="AX287" i="24"/>
  <c r="AX137" i="24"/>
  <c r="AX80" i="24"/>
  <c r="AX360" i="24"/>
  <c r="AX217" i="24"/>
  <c r="AX304" i="24"/>
  <c r="AX424" i="24"/>
  <c r="AX123" i="24"/>
  <c r="AX436" i="24"/>
  <c r="AX363" i="24"/>
  <c r="AX44" i="24"/>
  <c r="AX469" i="24"/>
  <c r="AX140" i="24"/>
  <c r="AX209" i="24"/>
  <c r="AX12" i="24"/>
  <c r="AX150" i="24"/>
  <c r="AX485" i="24"/>
  <c r="AX394" i="24"/>
  <c r="AX176" i="24"/>
  <c r="AX365" i="24"/>
  <c r="AX114" i="24"/>
  <c r="AX429" i="24"/>
  <c r="AX267" i="24"/>
  <c r="AX300" i="24"/>
  <c r="AX425" i="24"/>
  <c r="AX318" i="24"/>
  <c r="AX113" i="24"/>
  <c r="AX482" i="24"/>
  <c r="AX325" i="24"/>
  <c r="AX224" i="24"/>
  <c r="AX82" i="24"/>
  <c r="AX270" i="24"/>
  <c r="AX364" i="24"/>
  <c r="AX207" i="24"/>
  <c r="AX167" i="24"/>
  <c r="AX33" i="24"/>
  <c r="AX10" i="24"/>
  <c r="AX215" i="24"/>
  <c r="AX162" i="24"/>
  <c r="AX264" i="24"/>
  <c r="AX41" i="24"/>
  <c r="AX341" i="24"/>
  <c r="AX74" i="24"/>
  <c r="AX308" i="24"/>
  <c r="AX186" i="24"/>
  <c r="AX187" i="24"/>
  <c r="AX297" i="24"/>
  <c r="AX500" i="24"/>
  <c r="AX340" i="24"/>
  <c r="AX126" i="24"/>
  <c r="AX303" i="24"/>
  <c r="AX332" i="24"/>
  <c r="AX502" i="24"/>
  <c r="AX158" i="24"/>
  <c r="AX130" i="24"/>
  <c r="AX281" i="24"/>
  <c r="AX411" i="24"/>
  <c r="AX93" i="24"/>
  <c r="AX401" i="24"/>
  <c r="AX28" i="24"/>
  <c r="AX222" i="24"/>
  <c r="AX141" i="24"/>
  <c r="AX43" i="24"/>
  <c r="AX231" i="24"/>
  <c r="AX322" i="24"/>
  <c r="AX223" i="24"/>
  <c r="AX479" i="24"/>
  <c r="AX324" i="24"/>
  <c r="AX507" i="24"/>
  <c r="AX317" i="24"/>
  <c r="AX405" i="24"/>
  <c r="AX458" i="24"/>
  <c r="AX88" i="24"/>
  <c r="AX491" i="24"/>
  <c r="AX351" i="24"/>
  <c r="AX238" i="24"/>
  <c r="AX255" i="24"/>
  <c r="AX11" i="24"/>
  <c r="AX335" i="24"/>
  <c r="AX426" i="24"/>
  <c r="AX21" i="24"/>
  <c r="AX109" i="24"/>
  <c r="AX346" i="24"/>
  <c r="AX194" i="24"/>
  <c r="AX279" i="24"/>
  <c r="AX271" i="24"/>
  <c r="AX327" i="24"/>
  <c r="AX301" i="24"/>
  <c r="AX441" i="24"/>
  <c r="AX442" i="24"/>
  <c r="AX35" i="24"/>
  <c r="AX289" i="24"/>
  <c r="AX433" i="24"/>
  <c r="AX30" i="24"/>
  <c r="AX14" i="24"/>
  <c r="AX466" i="24"/>
  <c r="AX517" i="24"/>
  <c r="AX397" i="24"/>
  <c r="AX339" i="24"/>
  <c r="AX168" i="24"/>
  <c r="AX170" i="24"/>
  <c r="AX125" i="24"/>
  <c r="AX315" i="24"/>
  <c r="AX211" i="24"/>
  <c r="AX210" i="24"/>
  <c r="AX280" i="24"/>
  <c r="AX419" i="24"/>
  <c r="AX20" i="24"/>
  <c r="AX247" i="24"/>
  <c r="AX177" i="24"/>
  <c r="AX70" i="24"/>
  <c r="AX420" i="24"/>
  <c r="AX385" i="24"/>
  <c r="AX171" i="24"/>
  <c r="AX197" i="24"/>
  <c r="AX110" i="24"/>
  <c r="AX83" i="24"/>
  <c r="AX152" i="24"/>
  <c r="AX25" i="24"/>
  <c r="AX374" i="24"/>
  <c r="AX64" i="24"/>
  <c r="AX128" i="24"/>
  <c r="AX129" i="24"/>
  <c r="AX293" i="24"/>
  <c r="AX106" i="24"/>
  <c r="AX422" i="24"/>
  <c r="AX437" i="24"/>
  <c r="AX117" i="24"/>
  <c r="AX274" i="24"/>
  <c r="AX179" i="24"/>
  <c r="AX60" i="24"/>
  <c r="AX178" i="24"/>
  <c r="AX229" i="24"/>
  <c r="AX56" i="24"/>
  <c r="AX501" i="24"/>
  <c r="AX97" i="24"/>
  <c r="AX421" i="24"/>
  <c r="AX151" i="24"/>
  <c r="AX111" i="24"/>
  <c r="AX164" i="24"/>
  <c r="AX454" i="24"/>
  <c r="AX249" i="24"/>
  <c r="AX342" i="24"/>
  <c r="AX387" i="24"/>
  <c r="AX38" i="24"/>
  <c r="AX388" i="24"/>
  <c r="AX412" i="24"/>
  <c r="AX192" i="24"/>
  <c r="AX24" i="24"/>
  <c r="AX334" i="24"/>
  <c r="AX438" i="24"/>
  <c r="AX237" i="24"/>
  <c r="AX198" i="24"/>
  <c r="AX87" i="24"/>
  <c r="AX305" i="24"/>
  <c r="AX23" i="24"/>
  <c r="AX138" i="24"/>
  <c r="AX508" i="24"/>
  <c r="AX344" i="24"/>
  <c r="AX232" i="24"/>
  <c r="AX205" i="24"/>
  <c r="AX69" i="24"/>
  <c r="AX95" i="24"/>
  <c r="AX449" i="24"/>
  <c r="AX174" i="24"/>
  <c r="AX67" i="24"/>
  <c r="AX393" i="24"/>
  <c r="AX460" i="24"/>
  <c r="AX439" i="24"/>
  <c r="AX101" i="24"/>
  <c r="AX26" i="24"/>
  <c r="AX379" i="24"/>
  <c r="AX366" i="24"/>
  <c r="AX92" i="24"/>
  <c r="AX462" i="24"/>
  <c r="AX329" i="24"/>
  <c r="AX381" i="24"/>
  <c r="AX465" i="24"/>
  <c r="AX495" i="24"/>
  <c r="AX337" i="24"/>
  <c r="AX407" i="24"/>
  <c r="AX34" i="24"/>
  <c r="AX240" i="24"/>
  <c r="AX468" i="24"/>
  <c r="AX418" i="24"/>
  <c r="AX269" i="24"/>
  <c r="AX499" i="24"/>
  <c r="AX112" i="24"/>
  <c r="AX444" i="24"/>
  <c r="AX76" i="24"/>
  <c r="AX370" i="24"/>
  <c r="AX73" i="24"/>
  <c r="AX78" i="24"/>
  <c r="AX472" i="24"/>
  <c r="AX400" i="24"/>
  <c r="AX19" i="24"/>
  <c r="AX191" i="24"/>
  <c r="AX216" i="24"/>
  <c r="AX478" i="24"/>
  <c r="AX91" i="24"/>
  <c r="AX48" i="24"/>
  <c r="AX285" i="24"/>
  <c r="AX175" i="24"/>
  <c r="AX486" i="24"/>
  <c r="AX331" i="24"/>
  <c r="AX298" i="24"/>
  <c r="AX136" i="24"/>
  <c r="AX131" i="24"/>
  <c r="AX63" i="24"/>
  <c r="AX399" i="24"/>
  <c r="AX248" i="24"/>
  <c r="AX94" i="24"/>
  <c r="AX503" i="24"/>
  <c r="AX42" i="24"/>
  <c r="AX200" i="24"/>
  <c r="AX98" i="24"/>
  <c r="AX62" i="24"/>
  <c r="AX124" i="24"/>
  <c r="AX36" i="24"/>
  <c r="AX423" i="24"/>
  <c r="AX155" i="24"/>
  <c r="AX456" i="24"/>
  <c r="AX49" i="24"/>
  <c r="AX108" i="24"/>
  <c r="AX359" i="24"/>
  <c r="AX323" i="24"/>
  <c r="AX446" i="24"/>
  <c r="AX133" i="24"/>
  <c r="AX480" i="24"/>
  <c r="AX488" i="24"/>
  <c r="AX447" i="24"/>
  <c r="AX71" i="24"/>
  <c r="AX254" i="24"/>
  <c r="AX107" i="24"/>
  <c r="AX345" i="24"/>
  <c r="AX509" i="24"/>
  <c r="AX295" i="24"/>
  <c r="AX391" i="24"/>
  <c r="AX392" i="24"/>
  <c r="AX160" i="24"/>
  <c r="AX7" i="24"/>
  <c r="AX188" i="24"/>
  <c r="AX428" i="24"/>
  <c r="AX440" i="24"/>
  <c r="AX102" i="24"/>
  <c r="AX189" i="24"/>
  <c r="AX183" i="24"/>
  <c r="AX288" i="24"/>
  <c r="AX148" i="24"/>
  <c r="AX261" i="24"/>
  <c r="AX463" i="24"/>
  <c r="AX382" i="24"/>
  <c r="AX81" i="24"/>
  <c r="AX496" i="24"/>
  <c r="AX338" i="24"/>
  <c r="AX416" i="24"/>
  <c r="AX518" i="24"/>
  <c r="AX408" i="24"/>
  <c r="AX77" i="24"/>
  <c r="AX362" i="24"/>
  <c r="AX144" i="24"/>
  <c r="AX13" i="24"/>
  <c r="AX384" i="24"/>
  <c r="AX243" i="24"/>
  <c r="AX104" i="24"/>
  <c r="AX471" i="24"/>
  <c r="AX135" i="24"/>
  <c r="AX273" i="24"/>
  <c r="AX122" i="24"/>
  <c r="AX228" i="24"/>
  <c r="AX61" i="24"/>
  <c r="AX139" i="24"/>
  <c r="AX45" i="24"/>
  <c r="AX349" i="24"/>
  <c r="AX230" i="24"/>
  <c r="AX15" i="24"/>
  <c r="AX275" i="24"/>
  <c r="AX473" i="24"/>
  <c r="AX105" i="24"/>
  <c r="AX276" i="24"/>
  <c r="AX475" i="24"/>
  <c r="AX90" i="24"/>
  <c r="AX265" i="24"/>
  <c r="AX244" i="24"/>
  <c r="AX132" i="24"/>
  <c r="AX389" i="24"/>
  <c r="AX402" i="24"/>
  <c r="AX51" i="24"/>
  <c r="AX283" i="24"/>
  <c r="AX477" i="24"/>
  <c r="AX390" i="24"/>
  <c r="AX202" i="24"/>
  <c r="AX127" i="24"/>
  <c r="AX134" i="24"/>
  <c r="AX55" i="24"/>
  <c r="AX203" i="24"/>
  <c r="AX277" i="24"/>
  <c r="AX185" i="24"/>
  <c r="AX250" i="24"/>
  <c r="AX376" i="24"/>
  <c r="AX278" i="24"/>
  <c r="AX377" i="24"/>
  <c r="AX169" i="24"/>
  <c r="AX354" i="24"/>
  <c r="AX193" i="24"/>
  <c r="AX459" i="24"/>
  <c r="AX85" i="24"/>
  <c r="AX142" i="24"/>
  <c r="AX355" i="24"/>
  <c r="AX510" i="24"/>
  <c r="AX406" i="24"/>
  <c r="AX361" i="24"/>
  <c r="AX432" i="24"/>
  <c r="AX120" i="24"/>
  <c r="AX513" i="24"/>
  <c r="AX195" i="24"/>
  <c r="AX464" i="24"/>
  <c r="AX484" i="24"/>
  <c r="AX395" i="24"/>
  <c r="AX257" i="24"/>
  <c r="AX262" i="24"/>
  <c r="AX498" i="24"/>
  <c r="AX519" i="24"/>
  <c r="AX226" i="24"/>
  <c r="AX258" i="24"/>
  <c r="AX291" i="24"/>
  <c r="AX443" i="24"/>
  <c r="AX523" i="24"/>
  <c r="AX470" i="24"/>
  <c r="AX116" i="24"/>
  <c r="AX235" i="24"/>
  <c r="AX319" i="24"/>
  <c r="AX524" i="24"/>
  <c r="AX154" i="24"/>
  <c r="AX180" i="24"/>
  <c r="AX31" i="24"/>
  <c r="AX358" i="24"/>
  <c r="AX16" i="24"/>
  <c r="AX320" i="24"/>
  <c r="AX299" i="24"/>
  <c r="AX453" i="24"/>
  <c r="AX474" i="24"/>
  <c r="AX221" i="24"/>
  <c r="AX333" i="24"/>
  <c r="AX476" i="24"/>
  <c r="AX39" i="24"/>
  <c r="AX455" i="24"/>
  <c r="AX253" i="24"/>
  <c r="AX284" i="24"/>
  <c r="AX404" i="24"/>
  <c r="AX27" i="24"/>
  <c r="AX29" i="24"/>
  <c r="AX213" i="24"/>
  <c r="AX522" i="24"/>
  <c r="AX220" i="24"/>
  <c r="AX218" i="24"/>
  <c r="AX245" i="24"/>
  <c r="AX212" i="24"/>
  <c r="AX54" i="24"/>
  <c r="AX9" i="24"/>
  <c r="AX383" i="24"/>
  <c r="AX219" i="24"/>
  <c r="AX199" i="24"/>
  <c r="AX58" i="24"/>
  <c r="AX410" i="24"/>
  <c r="AX190" i="24"/>
  <c r="AX467" i="24"/>
  <c r="AX483" i="24"/>
  <c r="AX201" i="24"/>
  <c r="AX119" i="24"/>
  <c r="AX32" i="24"/>
  <c r="AX96" i="24"/>
  <c r="AX415" i="24"/>
  <c r="AX256" i="24"/>
  <c r="AX311" i="24"/>
  <c r="AX326" i="24"/>
  <c r="AX286" i="24"/>
  <c r="AX147" i="24"/>
  <c r="AX343" i="24"/>
  <c r="AX22" i="24"/>
  <c r="AX292" i="24"/>
  <c r="AX143" i="24"/>
  <c r="AX68" i="24"/>
  <c r="AX372" i="24"/>
  <c r="AX118" i="24"/>
  <c r="AX103" i="24"/>
  <c r="AX367" i="24"/>
  <c r="AX233" i="24"/>
  <c r="AX302" i="24"/>
  <c r="AX272" i="24"/>
  <c r="AX157" i="24"/>
  <c r="AX492" i="24"/>
  <c r="AX100" i="24"/>
  <c r="AX40" i="24"/>
  <c r="AX448" i="24"/>
  <c r="AX294" i="24"/>
  <c r="AX489" i="24"/>
  <c r="AX506" i="24"/>
  <c r="AX403" i="24"/>
  <c r="AX445" i="24"/>
  <c r="AX321" i="24"/>
  <c r="AX386" i="24"/>
  <c r="AX307" i="24"/>
  <c r="AX17" i="24"/>
  <c r="AX461" i="24"/>
  <c r="AX352" i="24"/>
  <c r="AX159" i="24"/>
  <c r="AX206" i="24"/>
  <c r="AX227" i="24"/>
  <c r="AX59" i="24"/>
  <c r="AX516" i="24"/>
  <c r="AX172" i="24"/>
  <c r="AX6" i="24"/>
  <c r="AX296" i="24"/>
  <c r="AX84" i="24"/>
  <c r="AX266" i="24"/>
  <c r="AX146" i="24"/>
  <c r="AX373" i="24"/>
  <c r="AX263" i="24"/>
  <c r="AX452" i="24"/>
  <c r="AX72" i="24"/>
  <c r="AX515" i="24"/>
  <c r="AX511" i="24"/>
  <c r="AX239" i="24"/>
  <c r="AX413" i="24"/>
  <c r="AX236" i="24"/>
  <c r="AX435" i="24"/>
  <c r="AX115" i="24"/>
  <c r="AX369" i="24"/>
  <c r="AX246" i="24"/>
  <c r="AX166" i="24"/>
  <c r="AX398" i="24"/>
  <c r="AX497" i="24"/>
  <c r="AX494" i="24"/>
  <c r="AX57" i="24"/>
  <c r="AX347" i="24"/>
  <c r="AX314" i="24"/>
  <c r="AX313" i="24"/>
  <c r="AX450" i="24"/>
  <c r="AX145" i="24"/>
  <c r="AX427" i="24"/>
  <c r="AX163" i="24"/>
  <c r="AX204" i="24"/>
  <c r="AX490" i="24"/>
  <c r="AX481" i="24"/>
  <c r="AX457" i="24"/>
  <c r="AX53" i="24"/>
  <c r="AX79" i="24"/>
  <c r="AX50" i="24"/>
  <c r="AX75" i="24"/>
  <c r="AX99" i="24"/>
  <c r="AX330" i="24"/>
  <c r="AX234" i="24"/>
  <c r="AX312" i="24"/>
  <c r="AX504" i="24"/>
  <c r="AX184" i="24"/>
  <c r="AX208" i="24"/>
  <c r="AX368" i="24"/>
  <c r="AX378" i="24"/>
  <c r="AX182" i="24"/>
  <c r="AX260" i="24"/>
  <c r="AX282" i="24"/>
  <c r="AX173" i="24"/>
  <c r="AX242" i="24"/>
  <c r="AX268" i="24"/>
  <c r="AX380" i="24"/>
  <c r="AX310" i="24"/>
  <c r="AX121" i="24"/>
  <c r="AX521" i="24"/>
  <c r="AX290" i="24"/>
  <c r="AX89" i="24"/>
  <c r="AX348" i="24"/>
  <c r="AX47" i="24"/>
  <c r="AX153" i="24"/>
  <c r="AX156" i="24"/>
  <c r="AX434" i="24"/>
  <c r="AX196" i="24"/>
  <c r="AX241" i="24"/>
  <c r="AX396" i="24"/>
  <c r="AX66" i="24"/>
  <c r="AX165" i="24"/>
  <c r="AX514" i="24"/>
  <c r="AX512" i="24"/>
  <c r="AX431" i="24"/>
  <c r="AX37" i="24"/>
  <c r="AX214" i="24"/>
  <c r="AX225" i="24"/>
  <c r="AX8" i="24"/>
  <c r="AX353" i="24"/>
  <c r="AX65" i="24"/>
  <c r="AX375" i="24"/>
  <c r="AX487" i="24"/>
  <c r="AX505" i="24"/>
  <c r="AX309" i="24"/>
  <c r="AX316" i="24"/>
  <c r="AX52" i="24"/>
  <c r="AX350" i="24"/>
  <c r="AX357" i="24"/>
  <c r="Z191" i="19" l="1"/>
  <c r="Y191" i="19"/>
  <c r="U191" i="19"/>
  <c r="T191" i="19"/>
  <c r="P191" i="19"/>
  <c r="O191" i="19"/>
  <c r="K191" i="19"/>
  <c r="J191" i="19"/>
  <c r="F191" i="19"/>
  <c r="E191" i="19"/>
  <c r="AA190" i="19"/>
  <c r="V190" i="19"/>
  <c r="Q190" i="19"/>
  <c r="L190" i="19"/>
  <c r="G190" i="19"/>
  <c r="AA189" i="19"/>
  <c r="V189" i="19"/>
  <c r="Q189" i="19"/>
  <c r="L189" i="19"/>
  <c r="G189" i="19"/>
  <c r="AA188" i="19"/>
  <c r="V188" i="19"/>
  <c r="Q188" i="19"/>
  <c r="L188" i="19"/>
  <c r="G188" i="19"/>
  <c r="AA187" i="19"/>
  <c r="V187" i="19"/>
  <c r="Q187" i="19"/>
  <c r="L187" i="19"/>
  <c r="G187" i="19"/>
  <c r="AA186" i="19"/>
  <c r="V186" i="19"/>
  <c r="Q186" i="19"/>
  <c r="L186" i="19"/>
  <c r="G186" i="19"/>
  <c r="AA185" i="19"/>
  <c r="V185" i="19"/>
  <c r="Q185" i="19"/>
  <c r="L185" i="19"/>
  <c r="G185" i="19"/>
  <c r="AA184" i="19"/>
  <c r="V184" i="19"/>
  <c r="Q184" i="19"/>
  <c r="L184" i="19"/>
  <c r="G184" i="19"/>
  <c r="AA183" i="19"/>
  <c r="V183" i="19"/>
  <c r="Q183" i="19"/>
  <c r="L183" i="19"/>
  <c r="G183" i="19"/>
  <c r="AA182" i="19"/>
  <c r="V182" i="19"/>
  <c r="Q182" i="19"/>
  <c r="L182" i="19"/>
  <c r="G182" i="19"/>
  <c r="AA181" i="19"/>
  <c r="V181" i="19"/>
  <c r="Q181" i="19"/>
  <c r="L181" i="19"/>
  <c r="G181" i="19"/>
  <c r="AA180" i="19"/>
  <c r="V180" i="19"/>
  <c r="Q180" i="19"/>
  <c r="L180" i="19"/>
  <c r="G180" i="19"/>
  <c r="AA179" i="19"/>
  <c r="V179" i="19"/>
  <c r="Q179" i="19"/>
  <c r="L179" i="19"/>
  <c r="G179" i="19"/>
  <c r="AA178" i="19"/>
  <c r="V178" i="19"/>
  <c r="Q178" i="19"/>
  <c r="L178" i="19"/>
  <c r="G178" i="19"/>
  <c r="AA177" i="19"/>
  <c r="V177" i="19"/>
  <c r="Q177" i="19"/>
  <c r="L177" i="19"/>
  <c r="G177" i="19"/>
  <c r="AA176" i="19"/>
  <c r="V176" i="19"/>
  <c r="Q176" i="19"/>
  <c r="L176" i="19"/>
  <c r="G176" i="19"/>
  <c r="AA175" i="19"/>
  <c r="V175" i="19"/>
  <c r="Q175" i="19"/>
  <c r="L175" i="19"/>
  <c r="G175" i="19"/>
  <c r="AA174" i="19"/>
  <c r="V174" i="19"/>
  <c r="Q174" i="19"/>
  <c r="L174" i="19"/>
  <c r="G174" i="19"/>
  <c r="AA173" i="19"/>
  <c r="V173" i="19"/>
  <c r="Q173" i="19"/>
  <c r="L173" i="19"/>
  <c r="G173" i="19"/>
  <c r="AA172" i="19"/>
  <c r="V172" i="19"/>
  <c r="Q172" i="19"/>
  <c r="L172" i="19"/>
  <c r="G172" i="19"/>
  <c r="R160" i="19"/>
  <c r="M160" i="19"/>
  <c r="R159" i="19"/>
  <c r="M159" i="19"/>
  <c r="W154" i="19"/>
  <c r="R154" i="19"/>
  <c r="G154" i="19"/>
  <c r="W153" i="19"/>
  <c r="R153" i="19"/>
  <c r="G153" i="19"/>
  <c r="E147" i="19"/>
  <c r="E146" i="19"/>
  <c r="F145" i="19"/>
  <c r="F144" i="19"/>
  <c r="G144" i="19" s="1"/>
  <c r="F143" i="19"/>
  <c r="G143" i="19" s="1"/>
  <c r="F142" i="19"/>
  <c r="H142" i="19" s="1"/>
  <c r="F141" i="19"/>
  <c r="F140" i="19"/>
  <c r="G140" i="19" s="1"/>
  <c r="F139" i="19"/>
  <c r="G139" i="19" s="1"/>
  <c r="F138" i="19"/>
  <c r="F137" i="19"/>
  <c r="G137" i="19" s="1"/>
  <c r="F136" i="19"/>
  <c r="L121" i="19"/>
  <c r="M121" i="19" s="1"/>
  <c r="J121" i="19"/>
  <c r="K121" i="19" s="1"/>
  <c r="H121" i="19"/>
  <c r="I121" i="19" s="1"/>
  <c r="F121" i="19"/>
  <c r="G121" i="19" s="1"/>
  <c r="D121" i="19"/>
  <c r="E121" i="19" s="1"/>
  <c r="L120" i="19"/>
  <c r="M120" i="19" s="1"/>
  <c r="J120" i="19"/>
  <c r="K120" i="19" s="1"/>
  <c r="H120" i="19"/>
  <c r="I120" i="19" s="1"/>
  <c r="F120" i="19"/>
  <c r="G120" i="19" s="1"/>
  <c r="D120" i="19"/>
  <c r="E120" i="19" s="1"/>
  <c r="L119" i="19"/>
  <c r="M119" i="19" s="1"/>
  <c r="J119" i="19"/>
  <c r="K119" i="19" s="1"/>
  <c r="H119" i="19"/>
  <c r="I119" i="19" s="1"/>
  <c r="F119" i="19"/>
  <c r="G119" i="19" s="1"/>
  <c r="D119" i="19"/>
  <c r="E119" i="19" s="1"/>
  <c r="L114" i="19"/>
  <c r="M114" i="19" s="1"/>
  <c r="J114" i="19"/>
  <c r="H114" i="19"/>
  <c r="F114" i="19"/>
  <c r="D114" i="19"/>
  <c r="E114" i="19" s="1"/>
  <c r="L113" i="19"/>
  <c r="J113" i="19"/>
  <c r="H113" i="19"/>
  <c r="F113" i="19"/>
  <c r="G113" i="19" s="1"/>
  <c r="D113" i="19"/>
  <c r="L112" i="19"/>
  <c r="J112" i="19"/>
  <c r="H112" i="19"/>
  <c r="I112" i="19" s="1"/>
  <c r="F112" i="19"/>
  <c r="D112" i="19"/>
  <c r="AA82" i="19"/>
  <c r="AA81" i="19"/>
  <c r="AA80" i="19"/>
  <c r="AA79" i="19"/>
  <c r="AA78" i="19"/>
  <c r="AA77" i="19"/>
  <c r="AA76" i="19"/>
  <c r="AA75" i="19"/>
  <c r="AA74" i="19"/>
  <c r="AA73" i="19"/>
  <c r="AA72" i="19"/>
  <c r="AA71" i="19"/>
  <c r="AA70" i="19"/>
  <c r="AA69" i="19"/>
  <c r="AA68" i="19"/>
  <c r="AA67" i="19"/>
  <c r="AA66" i="19"/>
  <c r="AA65" i="19"/>
  <c r="AA64" i="19"/>
  <c r="AA63" i="19"/>
  <c r="O11" i="19"/>
  <c r="O12" i="19" s="1"/>
  <c r="N11" i="19"/>
  <c r="N12" i="19" s="1"/>
  <c r="M11" i="19"/>
  <c r="M12" i="19" s="1"/>
  <c r="L11" i="19"/>
  <c r="L12" i="19" s="1"/>
  <c r="K11" i="19"/>
  <c r="K12" i="19" s="1"/>
  <c r="J11" i="19"/>
  <c r="J12" i="19" s="1"/>
  <c r="I11" i="19"/>
  <c r="I12" i="19" s="1"/>
  <c r="H11" i="19"/>
  <c r="H12" i="19" s="1"/>
  <c r="G11" i="19"/>
  <c r="G12" i="19" s="1"/>
  <c r="F11" i="19"/>
  <c r="F12" i="19" s="1"/>
  <c r="E11" i="19"/>
  <c r="E12" i="19" s="1"/>
  <c r="P10" i="19"/>
  <c r="P11" i="19" s="1"/>
  <c r="P12" i="19" s="1"/>
  <c r="H127" i="19" l="1"/>
  <c r="I127" i="19" s="1"/>
  <c r="F126" i="19"/>
  <c r="O152" i="19" s="1"/>
  <c r="L126" i="19"/>
  <c r="M126" i="19" s="1"/>
  <c r="G142" i="19"/>
  <c r="P152" i="19"/>
  <c r="J126" i="19"/>
  <c r="J158" i="19" s="1"/>
  <c r="L158" i="19" s="1"/>
  <c r="M158" i="19" s="1"/>
  <c r="F128" i="19"/>
  <c r="G128" i="19" s="1"/>
  <c r="H144" i="19"/>
  <c r="H140" i="19"/>
  <c r="F146" i="19"/>
  <c r="G146" i="19" s="1"/>
  <c r="I113" i="19"/>
  <c r="L127" i="19"/>
  <c r="M127" i="19" s="1"/>
  <c r="Q191" i="19"/>
  <c r="J128" i="19"/>
  <c r="K128" i="19" s="1"/>
  <c r="G145" i="19"/>
  <c r="D126" i="19"/>
  <c r="L152" i="19" s="1"/>
  <c r="D128" i="19"/>
  <c r="E128" i="19" s="1"/>
  <c r="G191" i="19"/>
  <c r="K112" i="19"/>
  <c r="L128" i="19"/>
  <c r="M128" i="19" s="1"/>
  <c r="K158" i="19"/>
  <c r="L191" i="19"/>
  <c r="H126" i="19"/>
  <c r="T152" i="19" s="1"/>
  <c r="V152" i="19" s="1"/>
  <c r="W152" i="19" s="1"/>
  <c r="P158" i="19"/>
  <c r="V191" i="19"/>
  <c r="D127" i="19"/>
  <c r="E127" i="19" s="1"/>
  <c r="G114" i="19"/>
  <c r="AA191" i="19"/>
  <c r="H128" i="19"/>
  <c r="I128" i="19" s="1"/>
  <c r="F127" i="19"/>
  <c r="G127" i="19" s="1"/>
  <c r="U152" i="19"/>
  <c r="J127" i="19"/>
  <c r="K127" i="19" s="1"/>
  <c r="G138" i="19"/>
  <c r="G141" i="19"/>
  <c r="F147" i="19"/>
  <c r="G147" i="19" s="1"/>
  <c r="E112" i="19"/>
  <c r="M112" i="19"/>
  <c r="K113" i="19"/>
  <c r="I114" i="19"/>
  <c r="H138" i="19"/>
  <c r="G112" i="19"/>
  <c r="E113" i="19"/>
  <c r="M113" i="19"/>
  <c r="K114" i="19"/>
  <c r="G136" i="19"/>
  <c r="H136" i="19"/>
  <c r="G126" i="19" l="1"/>
  <c r="I126" i="19"/>
  <c r="E126" i="19"/>
  <c r="E152" i="19"/>
  <c r="O158" i="19"/>
  <c r="Q158" i="19" s="1"/>
  <c r="F152" i="19" s="1"/>
  <c r="H146" i="19"/>
  <c r="K126" i="19"/>
  <c r="R152" i="19"/>
  <c r="M152" i="19"/>
  <c r="R158" i="19" l="1"/>
  <c r="D152" i="19"/>
  <c r="G152" i="19" s="1"/>
  <c r="G19" i="14" l="1"/>
  <c r="G14" i="14"/>
  <c r="G9" i="14"/>
  <c r="G5" i="14"/>
  <c r="G22" i="14" l="1"/>
  <c r="M31" i="16"/>
  <c r="L31" i="16"/>
  <c r="K31" i="16"/>
  <c r="J31" i="16"/>
  <c r="M20" i="16"/>
  <c r="L20" i="16"/>
  <c r="K20" i="16"/>
  <c r="J20" i="16"/>
  <c r="L9" i="16"/>
  <c r="K9" i="16"/>
  <c r="J9" i="16"/>
  <c r="G33" i="16" l="1"/>
  <c r="F33" i="16"/>
  <c r="E33" i="16"/>
  <c r="D33" i="16"/>
  <c r="G22" i="16"/>
  <c r="F22" i="16"/>
  <c r="E22" i="16"/>
  <c r="D22" i="16"/>
  <c r="G11" i="16"/>
  <c r="F11" i="16"/>
  <c r="E11" i="16"/>
  <c r="D11" i="16"/>
  <c r="L20" i="8" l="1"/>
  <c r="M20" i="8"/>
  <c r="N20" i="8"/>
  <c r="O20" i="8"/>
  <c r="K20" i="8"/>
  <c r="O38" i="8"/>
  <c r="N38" i="8"/>
  <c r="M38" i="8"/>
  <c r="L38" i="8"/>
  <c r="O35" i="8"/>
  <c r="N35" i="8"/>
  <c r="M35" i="8"/>
  <c r="L35" i="8"/>
  <c r="N30" i="8"/>
  <c r="M30" i="8"/>
  <c r="L30" i="8"/>
  <c r="O26" i="8"/>
  <c r="N26" i="8"/>
  <c r="M26" i="8"/>
  <c r="L26" i="8"/>
  <c r="O23" i="8"/>
  <c r="N23" i="8"/>
  <c r="M23" i="8"/>
  <c r="L23" i="8"/>
  <c r="K23" i="8"/>
  <c r="N17" i="8"/>
  <c r="M17" i="8"/>
  <c r="L17" i="8"/>
  <c r="O14" i="8"/>
  <c r="N14" i="8"/>
  <c r="M14" i="8"/>
  <c r="L14" i="8"/>
  <c r="K14" i="8"/>
  <c r="J30" i="6"/>
  <c r="J29" i="6"/>
  <c r="J28" i="6"/>
  <c r="J27" i="6"/>
  <c r="J26" i="6"/>
  <c r="J24" i="6"/>
  <c r="J23" i="6"/>
  <c r="J22" i="6"/>
  <c r="J17" i="6"/>
  <c r="J16" i="6"/>
  <c r="J15" i="6"/>
  <c r="J14" i="6"/>
  <c r="J13" i="6"/>
  <c r="J11" i="6"/>
  <c r="J10" i="6"/>
  <c r="J9" i="6"/>
  <c r="J5" i="6"/>
  <c r="J4" i="6"/>
  <c r="I25" i="6"/>
  <c r="J12" i="6" l="1"/>
  <c r="L22" i="8"/>
  <c r="K22" i="8"/>
  <c r="O17" i="8"/>
  <c r="M22" i="8"/>
  <c r="O30" i="8"/>
  <c r="O22" i="8" s="1"/>
  <c r="N22" i="8"/>
  <c r="J25" i="6"/>
  <c r="S55" i="5"/>
  <c r="R55" i="5"/>
  <c r="Q55" i="5"/>
  <c r="P55" i="5"/>
  <c r="S49" i="5"/>
  <c r="R49" i="5"/>
  <c r="Q49" i="5"/>
  <c r="P49" i="5"/>
  <c r="G52" i="5"/>
  <c r="F52" i="5"/>
  <c r="E52" i="5"/>
  <c r="D52" i="5"/>
  <c r="S41" i="5"/>
  <c r="R41" i="5"/>
  <c r="Q41" i="5"/>
  <c r="P41" i="5"/>
  <c r="S35" i="5"/>
  <c r="R35" i="5"/>
  <c r="Q35" i="5"/>
  <c r="P35" i="5"/>
  <c r="F38" i="5"/>
  <c r="E38" i="5"/>
  <c r="D38" i="5"/>
  <c r="G38" i="5"/>
  <c r="S55" i="13"/>
  <c r="R55" i="13"/>
  <c r="Q55" i="13"/>
  <c r="P55" i="13"/>
  <c r="S49" i="13"/>
  <c r="R49" i="13"/>
  <c r="Q49" i="13"/>
  <c r="P49" i="13"/>
  <c r="S41" i="13"/>
  <c r="R41" i="13"/>
  <c r="Q41" i="13"/>
  <c r="P41" i="13"/>
  <c r="S35" i="13"/>
  <c r="R35" i="13"/>
  <c r="Q35" i="13"/>
  <c r="P35" i="13"/>
  <c r="Q27" i="13"/>
  <c r="R27" i="13"/>
  <c r="S27" i="13"/>
  <c r="Q21" i="13"/>
  <c r="R21" i="13"/>
  <c r="S21" i="13"/>
  <c r="P27" i="13"/>
  <c r="P21" i="13"/>
  <c r="M24" i="13"/>
  <c r="E58" i="5" l="1"/>
  <c r="E44" i="5"/>
  <c r="G44" i="5"/>
  <c r="F44" i="5"/>
  <c r="D44" i="5"/>
  <c r="G58" i="5" l="1"/>
  <c r="F58" i="5"/>
  <c r="D58" i="5"/>
  <c r="M38" i="13"/>
  <c r="M44" i="13" s="1"/>
  <c r="L38" i="13"/>
  <c r="L44" i="13" s="1"/>
  <c r="K38" i="13"/>
  <c r="K44" i="13" s="1"/>
  <c r="K24" i="13"/>
  <c r="K30" i="13" s="1"/>
  <c r="M52" i="13"/>
  <c r="M58" i="13" s="1"/>
  <c r="L52" i="13"/>
  <c r="L58" i="13" s="1"/>
  <c r="K52" i="13"/>
  <c r="K58" i="13" s="1"/>
  <c r="J52" i="13"/>
  <c r="J58" i="13" s="1"/>
  <c r="J44" i="13"/>
  <c r="M30" i="13"/>
  <c r="L24" i="13"/>
  <c r="L30" i="13" s="1"/>
  <c r="J24" i="13"/>
  <c r="J30" i="13" s="1"/>
  <c r="H39" i="8" l="1"/>
  <c r="H38" i="8"/>
  <c r="H36" i="8"/>
  <c r="H35" i="8"/>
  <c r="H33" i="8"/>
  <c r="H32" i="8"/>
  <c r="H31" i="8"/>
  <c r="H30" i="8"/>
  <c r="H28" i="8"/>
  <c r="H27" i="8"/>
  <c r="H26" i="8"/>
  <c r="H25" i="8"/>
  <c r="H24" i="8" s="1"/>
  <c r="H23" i="8"/>
  <c r="H22" i="8"/>
  <c r="H21" i="8" s="1"/>
  <c r="H19" i="8"/>
  <c r="H18" i="8"/>
  <c r="G17" i="8"/>
  <c r="F17" i="8"/>
  <c r="E17" i="8"/>
  <c r="D17" i="8"/>
  <c r="H16" i="8"/>
  <c r="H15" i="8"/>
  <c r="G14" i="8"/>
  <c r="F14" i="8"/>
  <c r="E14" i="8"/>
  <c r="D14" i="8"/>
  <c r="E25" i="6"/>
  <c r="G25" i="6"/>
  <c r="D25" i="6"/>
  <c r="E12" i="6"/>
  <c r="G12" i="6"/>
  <c r="D12" i="6"/>
  <c r="H29" i="8" l="1"/>
  <c r="H34" i="8"/>
  <c r="H37" i="8"/>
  <c r="H14" i="8"/>
  <c r="H17" i="8"/>
  <c r="G20" i="8"/>
  <c r="G40" i="8" s="1"/>
  <c r="F20" i="8"/>
  <c r="F40" i="8" s="1"/>
  <c r="E20" i="8"/>
  <c r="E40" i="8" s="1"/>
  <c r="D20" i="8"/>
  <c r="D40" i="8" s="1"/>
  <c r="H23" i="6"/>
  <c r="H26" i="6"/>
  <c r="H27" i="6"/>
  <c r="H28" i="6"/>
  <c r="H29" i="6"/>
  <c r="H30" i="6"/>
  <c r="H24" i="6"/>
  <c r="H22" i="6"/>
  <c r="H10" i="6"/>
  <c r="H13" i="6"/>
  <c r="H14" i="6"/>
  <c r="H15" i="6"/>
  <c r="H16" i="6"/>
  <c r="H17" i="6"/>
  <c r="H11" i="6"/>
  <c r="H9" i="6"/>
  <c r="F23" i="6"/>
  <c r="F26" i="6"/>
  <c r="F27" i="6"/>
  <c r="F28" i="6"/>
  <c r="F29" i="6"/>
  <c r="F30" i="6"/>
  <c r="F24" i="6"/>
  <c r="F22" i="6"/>
  <c r="F10" i="6"/>
  <c r="F13" i="6"/>
  <c r="F14" i="6"/>
  <c r="F15" i="6"/>
  <c r="F16" i="6"/>
  <c r="F17" i="6"/>
  <c r="F11" i="6"/>
  <c r="F9" i="6"/>
  <c r="H5" i="6"/>
  <c r="H4" i="6"/>
  <c r="F5" i="6"/>
  <c r="F4" i="6"/>
  <c r="F25" i="6" l="1"/>
  <c r="H25" i="6"/>
  <c r="H20" i="8"/>
  <c r="H40" i="8" s="1"/>
  <c r="H12" i="6"/>
  <c r="F12" i="6"/>
  <c r="E83" i="13"/>
  <c r="E89" i="13" s="1"/>
  <c r="F83" i="13"/>
  <c r="F89" i="13" s="1"/>
  <c r="G83" i="13"/>
  <c r="G89" i="13" s="1"/>
  <c r="D83" i="13"/>
  <c r="D89" i="13" s="1"/>
  <c r="K69" i="13"/>
  <c r="K75" i="13" s="1"/>
  <c r="L69" i="13"/>
  <c r="L75" i="13" s="1"/>
  <c r="M69" i="13"/>
  <c r="M75" i="13" s="1"/>
  <c r="J69" i="13"/>
  <c r="J75" i="13" s="1"/>
  <c r="E69" i="13"/>
  <c r="E75" i="13" s="1"/>
  <c r="F69" i="13"/>
  <c r="F75" i="13" s="1"/>
  <c r="G69" i="13"/>
  <c r="G75" i="13" s="1"/>
  <c r="D69" i="13"/>
  <c r="D75" i="13" s="1"/>
  <c r="E24" i="13"/>
  <c r="E30" i="13" s="1"/>
  <c r="F24" i="13"/>
  <c r="F30" i="13" s="1"/>
  <c r="G24" i="13"/>
  <c r="G30" i="13" s="1"/>
  <c r="D24" i="13"/>
  <c r="D30" i="13" s="1"/>
  <c r="E52" i="13"/>
  <c r="E58" i="13" s="1"/>
  <c r="F52" i="13"/>
  <c r="F58" i="13" s="1"/>
  <c r="G52" i="13"/>
  <c r="G58" i="13" s="1"/>
  <c r="D52" i="13"/>
  <c r="D58" i="13" s="1"/>
  <c r="E38" i="13"/>
  <c r="E44" i="13" s="1"/>
  <c r="F38" i="13"/>
  <c r="F44" i="13" s="1"/>
  <c r="G38" i="13"/>
  <c r="G44" i="13" s="1"/>
  <c r="D38" i="13"/>
  <c r="D44" i="13" s="1"/>
  <c r="F9" i="8" l="1"/>
  <c r="G6" i="13"/>
  <c r="G12" i="13"/>
  <c r="F12" i="13" l="1"/>
  <c r="E12" i="13"/>
  <c r="D12" i="13"/>
  <c r="F6" i="13"/>
  <c r="E6" i="13"/>
  <c r="D6" i="13"/>
  <c r="D9" i="8"/>
  <c r="E9" i="8"/>
  <c r="M9" i="16" l="1"/>
</calcChain>
</file>

<file path=xl/sharedStrings.xml><?xml version="1.0" encoding="utf-8"?>
<sst xmlns="http://schemas.openxmlformats.org/spreadsheetml/2006/main" count="7223" uniqueCount="1709">
  <si>
    <t>Totale</t>
  </si>
  <si>
    <t>Dimessi ordinari</t>
  </si>
  <si>
    <t>Dimessi DH/DS</t>
  </si>
  <si>
    <t>VALORE ECONOMICO</t>
  </si>
  <si>
    <t>Complessità assistenziale</t>
  </si>
  <si>
    <t>Peso medio ricoveri ordinari</t>
  </si>
  <si>
    <t>Numero ricoveri ordinari con DRG chirurgico</t>
  </si>
  <si>
    <t>Numero ricoveri ordinari alta complessità</t>
  </si>
  <si>
    <t>RICOVERI</t>
  </si>
  <si>
    <t>Totale dimessi</t>
  </si>
  <si>
    <t>Degenza media preoperatoria</t>
  </si>
  <si>
    <t>Principali indicatori qualità</t>
  </si>
  <si>
    <t>% DH medici diagnostici sul toltale DH medici</t>
  </si>
  <si>
    <t>% DRG medici oltre soglia pazienti età &gt; 65</t>
  </si>
  <si>
    <t>Totale accessi</t>
  </si>
  <si>
    <t>Codice bianco</t>
  </si>
  <si>
    <t>Codice verde</t>
  </si>
  <si>
    <t>Codice giallo</t>
  </si>
  <si>
    <t>Codice rosso</t>
  </si>
  <si>
    <t>Attività di Pronto soccorso</t>
  </si>
  <si>
    <t xml:space="preserve">AO Marche NORD                                    </t>
  </si>
  <si>
    <t xml:space="preserve">AO Ospedali Riuniti Ancona                        </t>
  </si>
  <si>
    <t xml:space="preserve">INRCA                                             </t>
  </si>
  <si>
    <t>Struttura</t>
  </si>
  <si>
    <t>2018</t>
  </si>
  <si>
    <t>2017</t>
  </si>
  <si>
    <t>2016</t>
  </si>
  <si>
    <t>2015</t>
  </si>
  <si>
    <t>Tasso di accessi standardizzato per età </t>
  </si>
  <si>
    <t>AV1</t>
  </si>
  <si>
    <t>AV2</t>
  </si>
  <si>
    <t>AV3</t>
  </si>
  <si>
    <t>AV4</t>
  </si>
  <si>
    <t>AV5</t>
  </si>
  <si>
    <t>INRCA</t>
  </si>
  <si>
    <t>Regione Marche</t>
  </si>
  <si>
    <t>-</t>
  </si>
  <si>
    <t>Screening mammografico</t>
  </si>
  <si>
    <t>Estensione</t>
  </si>
  <si>
    <t>Adesione</t>
  </si>
  <si>
    <t>Screening Cervice Uterina</t>
  </si>
  <si>
    <t>Screening Colorettale</t>
  </si>
  <si>
    <t xml:space="preserve">Numero ammissioni in strutture residenziali e semiresidenziali </t>
  </si>
  <si>
    <t xml:space="preserve">Numero valutazioni periodiche presso strutture residenziali e semiresidenziali </t>
  </si>
  <si>
    <t xml:space="preserve">Numero dimissioni da strutture residenziali e semiresidenziali </t>
  </si>
  <si>
    <t>ASUR</t>
  </si>
  <si>
    <t>Numero di Ricoveri</t>
  </si>
  <si>
    <t>Totale Regione Marche</t>
  </si>
  <si>
    <t>Attività di  ricovero regionale</t>
  </si>
  <si>
    <t xml:space="preserve">Area Vasta 1                              </t>
  </si>
  <si>
    <t xml:space="preserve">Area Vasta 2                              </t>
  </si>
  <si>
    <t xml:space="preserve">Area Vasta 3                              </t>
  </si>
  <si>
    <t xml:space="preserve">Area Vasta 4                         </t>
  </si>
  <si>
    <t xml:space="preserve">Area Vasta 5                       </t>
  </si>
  <si>
    <t>Totale Strutture Pubbliche</t>
  </si>
  <si>
    <t>Totale Strutture Private</t>
  </si>
  <si>
    <t xml:space="preserve">Mobilità attiva ricoveri regionale (Ordinari + DH) </t>
  </si>
  <si>
    <t>Totale Prese in Carico Erogate</t>
  </si>
  <si>
    <t>Area Vasta 1</t>
  </si>
  <si>
    <t>Area Vasta 2</t>
  </si>
  <si>
    <t>Area Vasta 3</t>
  </si>
  <si>
    <t>Area Vasta 4 - Fermo</t>
  </si>
  <si>
    <t>Area Vasta 5</t>
  </si>
  <si>
    <t xml:space="preserve">Totale dimessi </t>
  </si>
  <si>
    <t>STABILIMENTO UMBERTO I° - G.M.LANCISI</t>
  </si>
  <si>
    <t>STABILIMENTO G.SALESI</t>
  </si>
  <si>
    <t>STABILIMENTO DI PESARO</t>
  </si>
  <si>
    <t>STABILIMENTO DI FANO</t>
  </si>
  <si>
    <t>STABILIMENTO DI URBINO</t>
  </si>
  <si>
    <t>STABILIMENTO DI PERGOLA</t>
  </si>
  <si>
    <t>STABILIMENTO DI SENIGALLIA</t>
  </si>
  <si>
    <t>STABILIMENTO DI JESI</t>
  </si>
  <si>
    <t>STABILIMENTO DI FABRIANO</t>
  </si>
  <si>
    <t>STABILIMENTO DI CIVITANOVA</t>
  </si>
  <si>
    <t>STABILIMENTO DI MACERATA</t>
  </si>
  <si>
    <t>STABILIMENTO DI CAMERINO</t>
  </si>
  <si>
    <t>STABILIMENTO DI S. SEVERINO M.</t>
  </si>
  <si>
    <t>STABILIMENTO DI AMANDOLA</t>
  </si>
  <si>
    <t>STABILIMENTO DI ASCOLI PICENO</t>
  </si>
  <si>
    <t>STABILIMENTO DI FERMO</t>
  </si>
  <si>
    <t>STABILIMENTO DI S.BENEDETTO</t>
  </si>
  <si>
    <t>OSP. SS. BENVENUTO E ROCCO - OSIMO</t>
  </si>
  <si>
    <t>Totale Accessi Regione Marche</t>
  </si>
  <si>
    <t>Codice Bianco</t>
  </si>
  <si>
    <t>Codice Verde</t>
  </si>
  <si>
    <t>Codice Giallo</t>
  </si>
  <si>
    <t>Codice Rosso</t>
  </si>
  <si>
    <t>Totale Accessi 2017</t>
  </si>
  <si>
    <t>Ricoveri Totali</t>
  </si>
  <si>
    <t>VALORE ECONOMICO TOTALE</t>
  </si>
  <si>
    <t xml:space="preserve">Area Vasta 1                            </t>
  </si>
  <si>
    <t>Tasso Assistiti over 65 con Prese in carico erogate *100 ab. over 65</t>
  </si>
  <si>
    <t>Degenza Media Pre-Operatoria Pubblico</t>
  </si>
  <si>
    <t>Degenza Media Pre-Operatoria  Privati</t>
  </si>
  <si>
    <t xml:space="preserve">Area Vasta 2   </t>
  </si>
  <si>
    <t xml:space="preserve">Area Vasta 3    </t>
  </si>
  <si>
    <t xml:space="preserve">Area Vasta 4 </t>
  </si>
  <si>
    <t xml:space="preserve">Area Vasta 5 </t>
  </si>
  <si>
    <t>% Ricoveri M DH Diagnostici / Tot Ricoveri M DH -  Pubblico</t>
  </si>
  <si>
    <t>% Ricoveri M DH Diagnostici / Tot Ricoveri M DH -  Privati</t>
  </si>
  <si>
    <t>% Ric M Oltresoglia +65 / Tot Ric M +65 -  Pubblico</t>
  </si>
  <si>
    <t>% Ric M Oltresoglia +65 / Tot Ric M +65 -  Privati</t>
  </si>
  <si>
    <t>Prestazioni erogate - Pubblico</t>
  </si>
  <si>
    <t>Valore economico al netto del ticket e della quota fissa - Pubblico</t>
  </si>
  <si>
    <t>Valore economico - Pubblico</t>
  </si>
  <si>
    <t>Valore economico - Privati</t>
  </si>
  <si>
    <t>Valore economico al netto del ticket e della quota fissa - Privati</t>
  </si>
  <si>
    <t>Prestazioni erogate - Privati</t>
  </si>
  <si>
    <t>% DRG pot. inappropriati / DRG non inappriopriati in regime ordinario</t>
  </si>
  <si>
    <t>% DRG pot. inappropriati / DRG non inappriopriati in regime ordinario - Privati</t>
  </si>
  <si>
    <t>Degenza Media Pubblico</t>
  </si>
  <si>
    <t>Degenza Media Privati</t>
  </si>
  <si>
    <t>% DRG pot. inappropriati / DRG non inappriopriati in regime ordinario - Pubblico</t>
  </si>
  <si>
    <t>Degenza media in regime ordinario</t>
  </si>
  <si>
    <t xml:space="preserve">Area Vasta 4                       </t>
  </si>
  <si>
    <t>Valore economico DRG chirurgici (RO+DH)</t>
  </si>
  <si>
    <t>Valore economico DRG alta complessità (RO+DH)</t>
  </si>
  <si>
    <t>Totale Accessi 2018</t>
  </si>
  <si>
    <t>STABILIMENTO INRCA DI OSIMO</t>
  </si>
  <si>
    <t>Numero ammissioni in strutture di Cure Intermedie</t>
  </si>
  <si>
    <t>Numero valutazioni periodiche in strutture di Cure Intermedie</t>
  </si>
  <si>
    <t>Numero dimissioni da strutture di Cure Intermedie</t>
  </si>
  <si>
    <t>Anno</t>
  </si>
  <si>
    <t>Tipologia</t>
  </si>
  <si>
    <t>Pesaro-Urbino</t>
  </si>
  <si>
    <t>In occasione di lavoro</t>
  </si>
  <si>
    <t>Ancona</t>
  </si>
  <si>
    <t>Macerata</t>
  </si>
  <si>
    <t>Fermo</t>
  </si>
  <si>
    <t>Numero</t>
  </si>
  <si>
    <t>Gestione</t>
  </si>
  <si>
    <t>Industria e Servizi</t>
  </si>
  <si>
    <t>Agricoltura</t>
  </si>
  <si>
    <t>Per conto dello Stato</t>
  </si>
  <si>
    <t>Italia</t>
  </si>
  <si>
    <t>Ascoli Piceno</t>
  </si>
  <si>
    <t>Anno 2013</t>
  </si>
  <si>
    <t>Anno 2014</t>
  </si>
  <si>
    <t>Anno 2015</t>
  </si>
  <si>
    <t>Anno 2016</t>
  </si>
  <si>
    <t>Anno 2017</t>
  </si>
  <si>
    <t>Anno 2018</t>
  </si>
  <si>
    <t>∆ % 2013-2018</t>
  </si>
  <si>
    <t>∆ % 2017-2018</t>
  </si>
  <si>
    <t>C Attività manifatturiere</t>
  </si>
  <si>
    <t>F Costruzioni</t>
  </si>
  <si>
    <t>H Trasporto e magazzinaggio</t>
  </si>
  <si>
    <t>I Attività dei servizi di alloggio e di ristorazione</t>
  </si>
  <si>
    <t>K Attività finanziarie e assicurative</t>
  </si>
  <si>
    <t>Q Sanità e assistenza sociale</t>
  </si>
  <si>
    <t>X Ancora da determinare</t>
  </si>
  <si>
    <t>Totale Industria e Servizi</t>
  </si>
  <si>
    <t>Numero decessi</t>
  </si>
  <si>
    <t xml:space="preserve"> Tasso 100.000</t>
  </si>
  <si>
    <t>Distribuzione territoriale</t>
  </si>
  <si>
    <t>Media Italia</t>
  </si>
  <si>
    <t>Pesaro</t>
  </si>
  <si>
    <t>Urbino</t>
  </si>
  <si>
    <t>Fano</t>
  </si>
  <si>
    <t>Senigallia</t>
  </si>
  <si>
    <t>Jesi</t>
  </si>
  <si>
    <t>Fabriano</t>
  </si>
  <si>
    <t>Civitanova</t>
  </si>
  <si>
    <t>Camerino</t>
  </si>
  <si>
    <t>San Benedetto</t>
  </si>
  <si>
    <t>Ascoli</t>
  </si>
  <si>
    <t>Polio(a)</t>
  </si>
  <si>
    <t xml:space="preserve">Difterite </t>
  </si>
  <si>
    <t xml:space="preserve">Tetano </t>
  </si>
  <si>
    <t xml:space="preserve">Pertosse </t>
  </si>
  <si>
    <t>Epatite B</t>
  </si>
  <si>
    <t>Haemophilus inF.</t>
  </si>
  <si>
    <t>Morbillo</t>
  </si>
  <si>
    <t>Parotite</t>
  </si>
  <si>
    <t xml:space="preserve">Rosolia </t>
  </si>
  <si>
    <t xml:space="preserve">Varicella </t>
  </si>
  <si>
    <t>Meningococco C</t>
  </si>
  <si>
    <t xml:space="preserve">Pneumococco  </t>
  </si>
  <si>
    <t>Territorio</t>
  </si>
  <si>
    <t>ASSISTENZA RESIDENZIALE E SEMIRESIDENZIALE</t>
  </si>
  <si>
    <t xml:space="preserve">   Distretto di Pesaro</t>
  </si>
  <si>
    <t xml:space="preserve">   Distretto di Urbino</t>
  </si>
  <si>
    <t xml:space="preserve">   Distretto di Fano</t>
  </si>
  <si>
    <t xml:space="preserve">   Distretto di Senigallia</t>
  </si>
  <si>
    <t xml:space="preserve">   Distretto di Iesi</t>
  </si>
  <si>
    <t xml:space="preserve">   Distretto di Fabriano</t>
  </si>
  <si>
    <t xml:space="preserve">   Distretto di Ancona</t>
  </si>
  <si>
    <t xml:space="preserve">   Distretto di Civitanova Marche</t>
  </si>
  <si>
    <t xml:space="preserve">   Distretto di Macerata</t>
  </si>
  <si>
    <t xml:space="preserve">   Distretto di Camerino-San Severino</t>
  </si>
  <si>
    <t xml:space="preserve">   Distretto di San Benedetto del Tr.</t>
  </si>
  <si>
    <t xml:space="preserve">   Distretto di Ascoli Piceno</t>
  </si>
  <si>
    <t>SIAD PER TERRITORIO</t>
  </si>
  <si>
    <t xml:space="preserve">Tipologia </t>
  </si>
  <si>
    <t>PRONTO SOCCORSO</t>
  </si>
  <si>
    <t>INDICATORI DI QUALITA'</t>
  </si>
  <si>
    <t>Strutture</t>
  </si>
  <si>
    <t xml:space="preserve">   Area Vasta 1                              </t>
  </si>
  <si>
    <t xml:space="preserve">   Area Vasta 2                              </t>
  </si>
  <si>
    <t xml:space="preserve">   Area Vasta 3                              </t>
  </si>
  <si>
    <t xml:space="preserve">   Area Vasta 4                         </t>
  </si>
  <si>
    <t xml:space="preserve">   Area Vasta 5                       </t>
  </si>
  <si>
    <t>Tipologia Ricoveri</t>
  </si>
  <si>
    <t>Δ-2018-17</t>
  </si>
  <si>
    <t>Δ-2017-16</t>
  </si>
  <si>
    <r>
      <rPr>
        <sz val="8"/>
        <color theme="1"/>
        <rFont val="Calibri"/>
        <family val="2"/>
      </rPr>
      <t>Δ-</t>
    </r>
    <r>
      <rPr>
        <sz val="8"/>
        <color theme="1"/>
        <rFont val="Calibri"/>
        <family val="2"/>
        <scheme val="minor"/>
      </rPr>
      <t>2016-15</t>
    </r>
  </si>
  <si>
    <r>
      <t xml:space="preserve">Peso medio ricoveri ordinari - </t>
    </r>
    <r>
      <rPr>
        <b/>
        <sz val="8"/>
        <color theme="1"/>
        <rFont val="Calibri"/>
        <family val="2"/>
        <scheme val="minor"/>
      </rPr>
      <t>Ricoveri  Pubblico</t>
    </r>
  </si>
  <si>
    <r>
      <t xml:space="preserve">Peso medio ricoveri ordinari - </t>
    </r>
    <r>
      <rPr>
        <b/>
        <sz val="8"/>
        <color theme="1"/>
        <rFont val="Calibri"/>
        <family val="2"/>
        <scheme val="minor"/>
      </rPr>
      <t>Ricoveri  Privati</t>
    </r>
  </si>
  <si>
    <r>
      <t xml:space="preserve">Numero ricoveri ordinari con DRG chirurgico - </t>
    </r>
    <r>
      <rPr>
        <b/>
        <sz val="8"/>
        <color theme="1"/>
        <rFont val="Calibri"/>
        <family val="2"/>
        <scheme val="minor"/>
      </rPr>
      <t>Pubblico</t>
    </r>
  </si>
  <si>
    <r>
      <t xml:space="preserve">Numero ricoveri ordinari con DRG chirurgico - </t>
    </r>
    <r>
      <rPr>
        <b/>
        <sz val="8"/>
        <color theme="1"/>
        <rFont val="Calibri"/>
        <family val="2"/>
        <scheme val="minor"/>
      </rPr>
      <t>Privato</t>
    </r>
  </si>
  <si>
    <r>
      <t xml:space="preserve">Numero ricoveri ordinari alta complessità - </t>
    </r>
    <r>
      <rPr>
        <b/>
        <sz val="8"/>
        <color theme="1"/>
        <rFont val="Calibri"/>
        <family val="2"/>
        <scheme val="minor"/>
      </rPr>
      <t>Privati</t>
    </r>
  </si>
  <si>
    <r>
      <t xml:space="preserve">Numero ricoveri ordinari alta complessità - </t>
    </r>
    <r>
      <rPr>
        <b/>
        <sz val="8"/>
        <color theme="1"/>
        <rFont val="Calibri"/>
        <family val="2"/>
        <scheme val="minor"/>
      </rPr>
      <t>Pubblico</t>
    </r>
  </si>
  <si>
    <t>Area Vasta 4</t>
  </si>
  <si>
    <r>
      <t xml:space="preserve">Totale Dimessi - </t>
    </r>
    <r>
      <rPr>
        <b/>
        <sz val="8"/>
        <color theme="1"/>
        <rFont val="Calibri"/>
        <family val="2"/>
        <scheme val="minor"/>
      </rPr>
      <t>Ricoveri  Privati</t>
    </r>
  </si>
  <si>
    <r>
      <t xml:space="preserve">Dimessi Ordinari - </t>
    </r>
    <r>
      <rPr>
        <b/>
        <sz val="8"/>
        <color theme="1"/>
        <rFont val="Calibri"/>
        <family val="2"/>
        <scheme val="minor"/>
      </rPr>
      <t>Privati</t>
    </r>
  </si>
  <si>
    <r>
      <t xml:space="preserve">Totale Dimessi - </t>
    </r>
    <r>
      <rPr>
        <b/>
        <sz val="8"/>
        <color theme="1"/>
        <rFont val="Calibri"/>
        <family val="2"/>
        <scheme val="minor"/>
      </rPr>
      <t>Ricoveri Pubblico</t>
    </r>
  </si>
  <si>
    <r>
      <t xml:space="preserve">Dimessi ordinari - </t>
    </r>
    <r>
      <rPr>
        <b/>
        <sz val="8"/>
        <color theme="1"/>
        <rFont val="Calibri"/>
        <family val="2"/>
        <scheme val="minor"/>
      </rPr>
      <t>Pubblico</t>
    </r>
  </si>
  <si>
    <r>
      <t xml:space="preserve">Dimessi DH/DS - </t>
    </r>
    <r>
      <rPr>
        <b/>
        <sz val="8"/>
        <color theme="1"/>
        <rFont val="Calibri"/>
        <family val="2"/>
        <scheme val="minor"/>
      </rPr>
      <t>Pubblico</t>
    </r>
  </si>
  <si>
    <r>
      <t>Dimessi DH/DS -</t>
    </r>
    <r>
      <rPr>
        <b/>
        <sz val="8"/>
        <color theme="1"/>
        <rFont val="Calibri"/>
        <family val="2"/>
        <scheme val="minor"/>
      </rPr>
      <t xml:space="preserve"> Privato</t>
    </r>
  </si>
  <si>
    <t>Valore Economico Totale Dimessi</t>
  </si>
  <si>
    <t>Valore Economico - Dimessi Ordinari</t>
  </si>
  <si>
    <t>Valore Economico - Dimessi DH/DS</t>
  </si>
  <si>
    <t>Andamento demografico popolazione Residente Territori Regione Marche, serie storica anni 2007-2019</t>
  </si>
  <si>
    <t>Provincia</t>
  </si>
  <si>
    <t> -</t>
  </si>
  <si>
    <t>- </t>
  </si>
  <si>
    <t>Variazione anno/anno</t>
  </si>
  <si>
    <t>Variazione % anno/anno</t>
  </si>
  <si>
    <t xml:space="preserve">Popolazione Residente Regione Marche, ripartizione Area Geografica, </t>
  </si>
  <si>
    <t>Area Non Montana</t>
  </si>
  <si>
    <t>Area Montana</t>
  </si>
  <si>
    <t>Totale Complessivo</t>
  </si>
  <si>
    <t>Numero Comuni</t>
  </si>
  <si>
    <t>Popolazione</t>
  </si>
  <si>
    <t>Superficie kmq</t>
  </si>
  <si>
    <t>Densità Demografica</t>
  </si>
  <si>
    <t>% Popolazione Residente Regione Marche, ripartizione Area Geografica</t>
  </si>
  <si>
    <t>% Comuni</t>
  </si>
  <si>
    <t>% Popolazione</t>
  </si>
  <si>
    <t>% Superficie kmq</t>
  </si>
  <si>
    <t xml:space="preserve">Tasso di Natalità </t>
  </si>
  <si>
    <t>Indicatori</t>
  </si>
  <si>
    <t>Anni</t>
  </si>
  <si>
    <t>Pesaro e Urbino</t>
  </si>
  <si>
    <t>MARCHE</t>
  </si>
  <si>
    <t>Popolazione al 1° gennaio</t>
  </si>
  <si>
    <t>Nati</t>
  </si>
  <si>
    <t>Morti</t>
  </si>
  <si>
    <t>Saldo Naturale</t>
  </si>
  <si>
    <t>Iscritti da altri comuni</t>
  </si>
  <si>
    <t>Iscritti dall'estero</t>
  </si>
  <si>
    <t>Altri iscritti</t>
  </si>
  <si>
    <t>Cancellati per altri comuni</t>
  </si>
  <si>
    <t>Cancellati per l'estero</t>
  </si>
  <si>
    <t>Altri cancellati</t>
  </si>
  <si>
    <t>Saldo Migratorio e per altri motivi</t>
  </si>
  <si>
    <t>Popolazione residente in famiglia</t>
  </si>
  <si>
    <t>Popolazione residente in convivenza</t>
  </si>
  <si>
    <t>Popolazione al 31 dicembre</t>
  </si>
  <si>
    <t>Numero di Famiglie</t>
  </si>
  <si>
    <t>Numero di Convivenze</t>
  </si>
  <si>
    <r>
      <rPr>
        <b/>
        <sz val="11"/>
        <color theme="1"/>
        <rFont val="Calibri"/>
        <family val="2"/>
        <scheme val="minor"/>
      </rPr>
      <t>STRUTTURA DELLA POPOLAZIONE ANNO</t>
    </r>
    <r>
      <rPr>
        <sz val="11"/>
        <color theme="1"/>
        <rFont val="Calibri"/>
        <family val="2"/>
        <scheme val="minor"/>
      </rPr>
      <t xml:space="preserve"> 2019</t>
    </r>
  </si>
  <si>
    <t>Classi</t>
  </si>
  <si>
    <t>Maschi</t>
  </si>
  <si>
    <t>Femmine</t>
  </si>
  <si>
    <t>Maschi + Femmine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</si>
  <si>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</si>
  <si>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</si>
  <si>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</si>
  <si>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</si>
  <si>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</si>
  <si>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</si>
  <si>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</si>
  <si>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</si>
  <si>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</si>
  <si>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</si>
  <si>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</si>
  <si>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</si>
  <si>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</si>
  <si>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</si>
  <si>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</si>
  <si>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</si>
  <si>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</si>
  <si>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</si>
  <si>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&gt;90</t>
  </si>
  <si>
    <r>
      <rPr>
        <b/>
        <sz val="11"/>
        <color theme="1"/>
        <rFont val="Calibri"/>
        <family val="2"/>
        <scheme val="minor"/>
      </rPr>
      <t xml:space="preserve">STRUTTURA POPOLAZIONE ANZIANA </t>
    </r>
    <r>
      <rPr>
        <sz val="11"/>
        <color theme="1"/>
        <rFont val="Calibri"/>
        <family val="2"/>
        <scheme val="minor"/>
      </rPr>
      <t>POPOLAZIONE 2019</t>
    </r>
  </si>
  <si>
    <t>Classi di età MASCHI</t>
  </si>
  <si>
    <t>%</t>
  </si>
  <si>
    <t>≥65 anni</t>
  </si>
  <si>
    <t>≥75 anni</t>
  </si>
  <si>
    <t>≥85 anni</t>
  </si>
  <si>
    <t>Classi di età FEMMINE</t>
  </si>
  <si>
    <t>Classi di età MASCHI + FEMMINE</t>
  </si>
  <si>
    <r>
      <rPr>
        <b/>
        <sz val="11"/>
        <color theme="1"/>
        <rFont val="Calibri"/>
        <family val="2"/>
        <scheme val="minor"/>
      </rPr>
      <t>PRINCIPALI INDICI DEMOGRAFICI</t>
    </r>
    <r>
      <rPr>
        <sz val="11"/>
        <color theme="1"/>
        <rFont val="Calibri"/>
        <family val="2"/>
        <scheme val="minor"/>
      </rPr>
      <t xml:space="preserve"> POPOLAZIONE ANNO 2019</t>
    </r>
  </si>
  <si>
    <t>Sesso</t>
  </si>
  <si>
    <t>0-14 anni</t>
  </si>
  <si>
    <t>Indice di Invecchiamento di genere</t>
  </si>
  <si>
    <t>Indice di Invecchiamento Complessivo</t>
  </si>
  <si>
    <t>REGIONE MARCHE</t>
  </si>
  <si>
    <t>PESARO-URBINO</t>
  </si>
  <si>
    <t>ANCONA</t>
  </si>
  <si>
    <t>MACERATA</t>
  </si>
  <si>
    <t xml:space="preserve">Indicatori Dipendenza popolazione </t>
  </si>
  <si>
    <t>&gt;65 anni</t>
  </si>
  <si>
    <t>15-64 anni</t>
  </si>
  <si>
    <t>Indice Dipendenza</t>
  </si>
  <si>
    <t>Indice di dipendenza</t>
  </si>
  <si>
    <t>Indice di dipendenza giovanile</t>
  </si>
  <si>
    <t>Indice di dipendenza degli anziani</t>
  </si>
  <si>
    <t>FERMO</t>
  </si>
  <si>
    <t>ASCOLI PICENO</t>
  </si>
  <si>
    <t>Territori</t>
  </si>
  <si>
    <t>POPOLAZIONE STRANIERA ANNO 2019</t>
  </si>
  <si>
    <t>Percentuale Stranieri residenti 2004-2019</t>
  </si>
  <si>
    <t>IMPRESE E LAVORO</t>
  </si>
  <si>
    <t xml:space="preserve">Disoccupazione Marche </t>
  </si>
  <si>
    <t>1993</t>
  </si>
  <si>
    <t>1994</t>
  </si>
  <si>
    <t>Tasso attività 15+ M+F</t>
  </si>
  <si>
    <t>Tasso attività 15+ Maschi</t>
  </si>
  <si>
    <t>Tasso attività 15+ Femmine</t>
  </si>
  <si>
    <t>1995</t>
  </si>
  <si>
    <t>Aree</t>
  </si>
  <si>
    <t>1996</t>
  </si>
  <si>
    <t>1997</t>
  </si>
  <si>
    <t>1998</t>
  </si>
  <si>
    <t>1999</t>
  </si>
  <si>
    <t>2000</t>
  </si>
  <si>
    <t>2001</t>
  </si>
  <si>
    <t>2002</t>
  </si>
  <si>
    <t>2003</t>
  </si>
  <si>
    <t>Tasso Occupazione 15+ M+F</t>
  </si>
  <si>
    <t>Tasso Occupazione 15+ Maschi</t>
  </si>
  <si>
    <t>Tasso Occupazione 15+ Femmine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</si>
  <si>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</si>
  <si>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</si>
  <si>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</si>
  <si>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</si>
  <si>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</si>
  <si>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</si>
  <si>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</si>
  <si>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</si>
  <si>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</si>
  <si>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Tasso Disoccupazione 15+ M+F</t>
  </si>
  <si>
    <t>Tasso Disoccupazione 15+ Maschi</t>
  </si>
  <si>
    <t>Tasso Disoccupazione 15+ Femmine</t>
  </si>
  <si>
    <t>2013</t>
  </si>
  <si>
    <t>2014</t>
  </si>
  <si>
    <t>2019</t>
  </si>
  <si>
    <t>INFORTUNI DENUNCIATI</t>
  </si>
  <si>
    <t>Infortuni sul Lavoro, tipologia di gestione (INAIL), Regione Marche, serie storica anni 2013-2018</t>
  </si>
  <si>
    <t>Tasso infortuni sul lavoro ogni 1.000 addetti, Comparazione territoriale, serie storica 2013-2018 e Δ% variazione 2013-18</t>
  </si>
  <si>
    <t>Infortuni sul lavoro denunciati (INAIL), modalità di accadimento Regione Marche, serie storica 2013-2018</t>
  </si>
  <si>
    <t>In occasione di Lavoro</t>
  </si>
  <si>
    <t>Con mezzo di trasporto</t>
  </si>
  <si>
    <t>Senza mezzo di trasporto</t>
  </si>
  <si>
    <t>in Itinere</t>
  </si>
  <si>
    <t>INFORTUNI MORTALI</t>
  </si>
  <si>
    <t>Infortuni sul Lavoro Mortali, tipologia di gestione (INAIL), Regione Marche, serie storica anni 2013-2018</t>
  </si>
  <si>
    <t>Infortuni sul Lavoro Mortali, Numero e Tasso/100.000 addetti, distribuzione territoriale, serie storica 2013-2018</t>
  </si>
  <si>
    <r>
      <t>Set</t>
    </r>
    <r>
      <rPr>
        <sz val="8"/>
        <color rgb="FF000000"/>
        <rFont val="Calibri"/>
        <family val="2"/>
        <scheme val="minor"/>
      </rPr>
      <t>tore di attività economica (Sezione Ateco)</t>
    </r>
  </si>
  <si>
    <t>% sul totale</t>
  </si>
  <si>
    <t>Totale Infortuni Mortali</t>
  </si>
  <si>
    <t xml:space="preserve">Totale </t>
  </si>
  <si>
    <t>In itinere</t>
  </si>
  <si>
    <t>Tasso/10.000 Malattie Prof.</t>
  </si>
  <si>
    <t>Numero ditte</t>
  </si>
  <si>
    <t>Numero PAT</t>
  </si>
  <si>
    <t>Retribuzioni (€)</t>
  </si>
  <si>
    <t>Premi (€)</t>
  </si>
  <si>
    <t>lavoratori ditta</t>
  </si>
  <si>
    <t>MALATTIE PROFESSIONALI</t>
  </si>
  <si>
    <t>Tasso/10.000 addetti Malattie Professionali denunciate</t>
  </si>
  <si>
    <t>Classe di età</t>
  </si>
  <si>
    <t>Marche</t>
  </si>
  <si>
    <t>Fino a 14 anni</t>
  </si>
  <si>
    <t>Da 15 a 19 anni</t>
  </si>
  <si>
    <t>Da 20 a 24 anni</t>
  </si>
  <si>
    <t>Da 25 a 29 anni</t>
  </si>
  <si>
    <t>Da 30 a 34 anni</t>
  </si>
  <si>
    <t>Da 35 a 39 anni</t>
  </si>
  <si>
    <t>Da 40 a 44 anni</t>
  </si>
  <si>
    <t>Da 45 a 49 anni</t>
  </si>
  <si>
    <t>Da 50 a 54 anni</t>
  </si>
  <si>
    <t>Da 55 a 59 anni</t>
  </si>
  <si>
    <t>Da 60 a 64 anni</t>
  </si>
  <si>
    <t>Da 65 a 69 anni</t>
  </si>
  <si>
    <t>Da 70 a 74 anni</t>
  </si>
  <si>
    <t>75 anni e oltre</t>
  </si>
  <si>
    <t>NON DEFINITO</t>
  </si>
  <si>
    <t>Malattie Professionali per classe di età e territorio</t>
  </si>
  <si>
    <t> Vaccinazione a 24 mesi</t>
  </si>
  <si>
    <t>Vaccinazione a 24 mesi </t>
  </si>
  <si>
    <t>A.V. 1</t>
  </si>
  <si>
    <t>A.V. 2</t>
  </si>
  <si>
    <t>A.V. 3</t>
  </si>
  <si>
    <t>A.V. 4</t>
  </si>
  <si>
    <t>A.V. 5</t>
  </si>
  <si>
    <t>Polio</t>
  </si>
  <si>
    <t>Haemophilus influenzae tipo b</t>
  </si>
  <si>
    <t xml:space="preserve">Parotite </t>
  </si>
  <si>
    <t xml:space="preserve">Rosolia  </t>
  </si>
  <si>
    <t xml:space="preserve">Meningococco C coniugato </t>
  </si>
  <si>
    <t xml:space="preserve">Pneumococco coniugato </t>
  </si>
  <si>
    <t>coperture a 24 mesi distribuite per tipologia di vaccinazione, anno 2018</t>
  </si>
  <si>
    <t> Tipologia di Vaccinazione</t>
  </si>
  <si>
    <t>24 mesi</t>
  </si>
  <si>
    <t>36 mesi</t>
  </si>
  <si>
    <t>48 mesi</t>
  </si>
  <si>
    <t>Difterite</t>
  </si>
  <si>
    <t>Tetano</t>
  </si>
  <si>
    <t>Pertosse</t>
  </si>
  <si>
    <t>Rosolia</t>
  </si>
  <si>
    <t>Varicella</t>
  </si>
  <si>
    <t>Meningococco C coniugato</t>
  </si>
  <si>
    <t>Δ % 24 e 48</t>
  </si>
  <si>
    <t xml:space="preserve">Area Vasta 1 </t>
  </si>
  <si>
    <t>% Coperture Antinfluenzale ≥65 anni</t>
  </si>
  <si>
    <t>Copertura 2010/11</t>
  </si>
  <si>
    <t>Copertura 2012/13</t>
  </si>
  <si>
    <t>Copertura 2011/12</t>
  </si>
  <si>
    <t>Copertura 2013/14</t>
  </si>
  <si>
    <t>Copertura 2014/15</t>
  </si>
  <si>
    <t>Copertura 2015/16</t>
  </si>
  <si>
    <t>Copertura 2016/17</t>
  </si>
  <si>
    <t>Copertura 2017/18</t>
  </si>
  <si>
    <t>Copertura 2018/19</t>
  </si>
  <si>
    <t>Vaccino</t>
  </si>
  <si>
    <t>Numero dosi</t>
  </si>
  <si>
    <t>DTaP-Hib-EpB-IPV (esavalente)</t>
  </si>
  <si>
    <t>DTaP-IPV (quadrivalente pediatrico)</t>
  </si>
  <si>
    <t>DTaP (trivalente pediatrico)</t>
  </si>
  <si>
    <t>Td (bivalenti adulti)</t>
  </si>
  <si>
    <t>TdaP (trivalenti adulti)</t>
  </si>
  <si>
    <t>TdaP-IPV (quadrivalenti adulti)</t>
  </si>
  <si>
    <t>Td-IPV</t>
  </si>
  <si>
    <t>IPV</t>
  </si>
  <si>
    <t>Hib</t>
  </si>
  <si>
    <t>MPR (trivalente Morbillo, Parotite, Rosolia)</t>
  </si>
  <si>
    <t>MPRV (quadrivalente Morbillo, Parotite, Rosolia e Varicella)</t>
  </si>
  <si>
    <t>Epatite A (adulti)</t>
  </si>
  <si>
    <t>Epatite A (pediatrico)</t>
  </si>
  <si>
    <t>Epatite B adulti</t>
  </si>
  <si>
    <t>Epatite B pediatrico</t>
  </si>
  <si>
    <t>HBV-HAV bivalente adulti</t>
  </si>
  <si>
    <t>Herpes zoster</t>
  </si>
  <si>
    <t>Influenza</t>
  </si>
  <si>
    <t>N.R.</t>
  </si>
  <si>
    <t>Meningococco B</t>
  </si>
  <si>
    <t>Rotavirus</t>
  </si>
  <si>
    <t>Meningococco coniugato tetravalente ACWY</t>
  </si>
  <si>
    <t>HPV (Papillomavirus) bivalente</t>
  </si>
  <si>
    <t>HPV (Papillomavirus) tetravalente</t>
  </si>
  <si>
    <t>HPV (Papillomavirus) nonovalente</t>
  </si>
  <si>
    <t>Pneumococco coniugato 13 valente</t>
  </si>
  <si>
    <t>Pneumococco 23 valente polisaccaridico</t>
  </si>
  <si>
    <t>Vaccinazioni dei viaggiatori (tifo, rabbia, febbre gialla, etc.)</t>
  </si>
  <si>
    <t>Totale dosi somministrate nel 2018</t>
  </si>
  <si>
    <t>% Coperture Antinfluenzale ≥65 anni 2018</t>
  </si>
  <si>
    <t>Coperture Vaccinazioni nella Coorte 2015, 24 e 36 e 48 mesi - anno 2018</t>
  </si>
  <si>
    <t>Dosi Effettuate Regione Marche - anno 2018</t>
  </si>
  <si>
    <t>COPERTURA ANTINFLUENZALE</t>
  </si>
  <si>
    <t>INDICATORI PRINCIPALI - VACCINAZIONI</t>
  </si>
  <si>
    <t>MALATTIA</t>
  </si>
  <si>
    <t>VARICELLA</t>
  </si>
  <si>
    <t>SCABBIA</t>
  </si>
  <si>
    <t>SCARLATTINA</t>
  </si>
  <si>
    <t>INFEZIONI DA SALMONELLA</t>
  </si>
  <si>
    <t>TUBERCOLOSI</t>
  </si>
  <si>
    <t>LEGIONELLOSI</t>
  </si>
  <si>
    <t>PERTOSSE</t>
  </si>
  <si>
    <t>MORBILLO</t>
  </si>
  <si>
    <t>MENINGITI VIRALI</t>
  </si>
  <si>
    <t>INFLUENZA</t>
  </si>
  <si>
    <t>MALATTIA BATTERICA INVASIVA</t>
  </si>
  <si>
    <t>MALARIA</t>
  </si>
  <si>
    <t>TOSCANA VIRUS</t>
  </si>
  <si>
    <t>EPATITE VIRALE E</t>
  </si>
  <si>
    <t>PAROTITE EPIDEMICA</t>
  </si>
  <si>
    <t>EPATITE VIRALE A</t>
  </si>
  <si>
    <t>SIFILIDE</t>
  </si>
  <si>
    <t>INFEZIONI, TOSSINFEZIONI DI ORIGINE ALIMENTARE</t>
  </si>
  <si>
    <t>INFEZIONE INTESTINALE DA CAMPYLOBACTER</t>
  </si>
  <si>
    <t>LISTERIOSI</t>
  </si>
  <si>
    <t>EPATITE VIRALE B</t>
  </si>
  <si>
    <t>MALATTIA DI LYME</t>
  </si>
  <si>
    <t>LEISHMANIOSI VISCERALE</t>
  </si>
  <si>
    <t>LEISHMANIOSI CUTANEA</t>
  </si>
  <si>
    <t>FEBBRE TIFOIDE E PARATIFOIDE</t>
  </si>
  <si>
    <t>DENGUE</t>
  </si>
  <si>
    <t>LEPTOSPIROSI</t>
  </si>
  <si>
    <t>EPATITI VIRALI ACUTE ALTRE</t>
  </si>
  <si>
    <t>INFEZIONE GONOCOCCICA (BLENORRAGIA)</t>
  </si>
  <si>
    <t>ROSOLIA</t>
  </si>
  <si>
    <t>EPATITE VIRALE C</t>
  </si>
  <si>
    <t>TOXOPLASMOSI</t>
  </si>
  <si>
    <t>FEBBRE VIRALE WEST NILE</t>
  </si>
  <si>
    <t>RICKETTSIOSI DA ZECCHE</t>
  </si>
  <si>
    <t>GIARDIASI</t>
  </si>
  <si>
    <t>TETANO</t>
  </si>
  <si>
    <t>Totale complessivo</t>
  </si>
  <si>
    <t>N. e % Malattie infettive Notificate, Regione Marche, anno di Notifica 2018</t>
  </si>
  <si>
    <t>MALATTIE INFETTIVE</t>
  </si>
  <si>
    <t>Ambito territoriale</t>
  </si>
  <si>
    <t>Numero Fonti Acqua Potabile</t>
  </si>
  <si>
    <t>Punti Prelievo Acqua Potabile</t>
  </si>
  <si>
    <t>Totale ASUR</t>
  </si>
  <si>
    <t>N. stabilimenti registrati e ristorazione collettiva (prevalente attività IAN)</t>
  </si>
  <si>
    <t>N. totale stabilimenti registrati</t>
  </si>
  <si>
    <t>Sanità animale</t>
  </si>
  <si>
    <t>N. Allevamenti e Unità Bovine Equivalenti (UBE*)</t>
  </si>
  <si>
    <t>Strutture ricovero animali d'affezione</t>
  </si>
  <si>
    <t>Cani randagi presenti nei canili/Rifugio</t>
  </si>
  <si>
    <t>Cani proprietà iscritti SIVA</t>
  </si>
  <si>
    <t>Colonie feline censite</t>
  </si>
  <si>
    <t>N Allevamenti</t>
  </si>
  <si>
    <t>N Unità Bovine Equivalenti</t>
  </si>
  <si>
    <t>Canili e Rifugi</t>
  </si>
  <si>
    <t>Gattili</t>
  </si>
  <si>
    <t>Igiene degli Alimenti di origine Animale</t>
  </si>
  <si>
    <t>Ambito Territoriale</t>
  </si>
  <si>
    <t>Numero Stabilimenti di Macellazione</t>
  </si>
  <si>
    <t>N. Stabilimenti settore Alimentare e ristorazione collettiva</t>
  </si>
  <si>
    <t>Zone Produzione MEL (banchi naturali/ allevamenti)</t>
  </si>
  <si>
    <t>Stabilimenti Riconosciuti</t>
  </si>
  <si>
    <t>Stabilimenti Registrati (prevalente attività IAOA)</t>
  </si>
  <si>
    <t>Totale Stabilimenti Registrati</t>
  </si>
  <si>
    <t xml:space="preserve">ASUR Marche </t>
  </si>
  <si>
    <t>Igiene degli allevamenti e delle produzioni zootecniche</t>
  </si>
  <si>
    <t>N. Allevamenti e UBE</t>
  </si>
  <si>
    <t>N. Stabilimenti riconosciuti Reg CE 1069/2009</t>
  </si>
  <si>
    <t>N. Imprese Mangimistiche Reg CE 183/2005</t>
  </si>
  <si>
    <t>N Allevamenti Produzione Latte</t>
  </si>
  <si>
    <t>Bovini e Bufalini</t>
  </si>
  <si>
    <t>Ovini e Caprini</t>
  </si>
  <si>
    <t>Epidemiologia veterinaria e comunicazione del rischio in sicurezza alimentare</t>
  </si>
  <si>
    <t>Bovini/Bufalini</t>
  </si>
  <si>
    <t>Ovini/Caprini</t>
  </si>
  <si>
    <t>Suini</t>
  </si>
  <si>
    <t>Equidi</t>
  </si>
  <si>
    <t>Avicoli</t>
  </si>
  <si>
    <t>Numero Allevamenti</t>
  </si>
  <si>
    <t>Numero Capi</t>
  </si>
  <si>
    <t>Numero Strutture Commercianti</t>
  </si>
  <si>
    <t>Linea Uova</t>
  </si>
  <si>
    <t>Linea Carne</t>
  </si>
  <si>
    <t>Dlgs 111/1992 Prodotti Destinati ad una Alimentazione Particolare</t>
  </si>
  <si>
    <t>DPR 514/91, ASR 04/2010 Additivi Alimentari</t>
  </si>
  <si>
    <t>Reg. 2009/1069/CE Sottoprodotti Origine Animale</t>
  </si>
  <si>
    <t>Reg. 2004/853/CE Stabilimenti Riconosciuti</t>
  </si>
  <si>
    <t>Reg. 2004/852/CE Imprese Alimentari</t>
  </si>
  <si>
    <t>Reg. 2005/183/CE Settore Mangimi e Alimentazione Animale (ATTIVE)</t>
  </si>
  <si>
    <t>Numero Imprese</t>
  </si>
  <si>
    <t>Numero Attività</t>
  </si>
  <si>
    <t>Igiene Urbana Veterinaria (descrizione parametro (L281/91 e LR10/97)</t>
  </si>
  <si>
    <t>Numero Ingressi di Cani randagi nei canili sanitari</t>
  </si>
  <si>
    <t>Numero dei cani randagi adottati</t>
  </si>
  <si>
    <t>Numero di oasi Feline registrate (censite)</t>
  </si>
  <si>
    <t>Lotta Randagismo - sterilizzazione di cani randagi</t>
  </si>
  <si>
    <t>Anagrafe Canina: Iscrizione/possesso nell'anno</t>
  </si>
  <si>
    <t>Anagrafe canina: smarrimento nell'anno</t>
  </si>
  <si>
    <t>Anagrafe Canina: Morti nell'anno</t>
  </si>
  <si>
    <t>Anagrafe Canina: cessioni nell'anno</t>
  </si>
  <si>
    <t>Igiene Alimenti e Nutrizione, numero di fonti approvvigionamento acqua potabile, anno 2018</t>
  </si>
  <si>
    <t>Indicatori Servizio Sanità Animale, Distribuzione Territoriale, Regione Marche, anno 2018</t>
  </si>
  <si>
    <t>N. Strutture ricovero animali d’affezione, cani randagi presenti in canili/rifugi, numero cani di proprietà registrarti e colonie censite, 2018</t>
  </si>
  <si>
    <t>Igiene Alimenti e Nutrizione, Numero Stabilimenti alimentari riconosciuti/registrati e di ristorazione, 2018</t>
  </si>
  <si>
    <t>Indicatori Servizio Igiene degli Alimenti di origine Animale, Distribuzione Territoriale, Regione Marche, anno 2018</t>
  </si>
  <si>
    <t>Indicatori Servizio Igiene degli Allevamenti e Produzioni Zootecniche, Distribuzione Territoriale, Regione Marche, anno 2018</t>
  </si>
  <si>
    <t>Igiene Alimenti e Nutrizione</t>
  </si>
  <si>
    <t>Epidemiologia Veterinaria, Imprese del Settore Zootecnico, Ripartizione territoriale, Regione Marche, anno 2018</t>
  </si>
  <si>
    <t>Igiene Urbana Veterinaria (descrizione parametro (L281/91 e LR10/97), distribuzione territoriale, anno 2018</t>
  </si>
  <si>
    <t>Epidemiologia Veterinaria, Imprese del settore alimentare e mangimistico, Ripartizione territoriale, Regione Marche, anno 2018</t>
  </si>
  <si>
    <t>Legenda Indicatori Epidemiologia Psichiatrica</t>
  </si>
  <si>
    <t>+</t>
  </si>
  <si>
    <t>=</t>
  </si>
  <si>
    <t xml:space="preserve">Strutture Territoriali </t>
  </si>
  <si>
    <t xml:space="preserve">2,1 / 100.000 ab. </t>
  </si>
  <si>
    <t xml:space="preserve">Strutture Residenziali </t>
  </si>
  <si>
    <t xml:space="preserve">4,2 / 100.000 ab. </t>
  </si>
  <si>
    <t xml:space="preserve">Strutture Semiresidenziali </t>
  </si>
  <si>
    <t xml:space="preserve">1,8 / 100.000 ab. </t>
  </si>
  <si>
    <t xml:space="preserve">Posti letto ospedalieri </t>
  </si>
  <si>
    <t xml:space="preserve">9,8 / 100.000 ab. </t>
  </si>
  <si>
    <t xml:space="preserve">Posti Residenziali </t>
  </si>
  <si>
    <t xml:space="preserve">112,6 / 100.000 ab. </t>
  </si>
  <si>
    <t xml:space="preserve">Posti Semiresidenziali </t>
  </si>
  <si>
    <t>24,7 / 100.000 ab</t>
  </si>
  <si>
    <t xml:space="preserve">Dotazione complessiva del personale </t>
  </si>
  <si>
    <t>46,7 / 100.000 ab</t>
  </si>
  <si>
    <t xml:space="preserve">Costo pro-capite per la salute mentale </t>
  </si>
  <si>
    <t xml:space="preserve">Spesa per la salute mentale su FSR </t>
  </si>
  <si>
    <t xml:space="preserve">Prevalenza trattata </t>
  </si>
  <si>
    <t xml:space="preserve">1.333,6 / 100.000 ab. </t>
  </si>
  <si>
    <t xml:space="preserve">Prevalenza trattata di Schizofrenia </t>
  </si>
  <si>
    <t xml:space="preserve">379,7 / 100.000 ab. </t>
  </si>
  <si>
    <t xml:space="preserve">Incidenza trattata </t>
  </si>
  <si>
    <t xml:space="preserve">241,1 / 100.000 ab. </t>
  </si>
  <si>
    <t xml:space="preserve">Incidenza trattata di Schizofrenia </t>
  </si>
  <si>
    <t xml:space="preserve">21,0 / 100.000 ab. </t>
  </si>
  <si>
    <t xml:space="preserve">Prestazioni per utente </t>
  </si>
  <si>
    <t xml:space="preserve">Dimissioni da reparti psichiatrici </t>
  </si>
  <si>
    <t xml:space="preserve">203,5 / 100.000 ab. </t>
  </si>
  <si>
    <t xml:space="preserve">Degenza media ricoveri reparti psichiatrici </t>
  </si>
  <si>
    <t xml:space="preserve">13,7 giorni </t>
  </si>
  <si>
    <t xml:space="preserve">Dimissioni con diagnosi psichiatrica </t>
  </si>
  <si>
    <t xml:space="preserve">111,1 / 100.000 ab. </t>
  </si>
  <si>
    <t xml:space="preserve">Riammissioni entro 30 giorni </t>
  </si>
  <si>
    <t xml:space="preserve">Continuità assistenziale </t>
  </si>
  <si>
    <t xml:space="preserve">TSO </t>
  </si>
  <si>
    <t xml:space="preserve">13,7 / 100.000 ab. </t>
  </si>
  <si>
    <t xml:space="preserve">Accessi in PS con diagnosi psichiatrica </t>
  </si>
  <si>
    <t xml:space="preserve">918,5 / 100.000 ab. </t>
  </si>
  <si>
    <t xml:space="preserve">Presenze annuali in strutture residenziali </t>
  </si>
  <si>
    <t xml:space="preserve">92,9 / 100.000 ab. </t>
  </si>
  <si>
    <t xml:space="preserve">Ammissioni in strutture residenziali </t>
  </si>
  <si>
    <t xml:space="preserve">68,4 / 100.000 ab. </t>
  </si>
  <si>
    <t xml:space="preserve">Durata media del trattamento residenziale </t>
  </si>
  <si>
    <t xml:space="preserve">1.071,8 giorni </t>
  </si>
  <si>
    <t xml:space="preserve">Presenze annuali in strutture semiresidenziali </t>
  </si>
  <si>
    <t xml:space="preserve">49,2 / 100.000 ab. </t>
  </si>
  <si>
    <t xml:space="preserve">Accessi in strutture semiresidenziali per utente </t>
  </si>
  <si>
    <t xml:space="preserve">Soggetti trattati con antidepressivi </t>
  </si>
  <si>
    <t xml:space="preserve">135,4 / 1.000 ab. </t>
  </si>
  <si>
    <t xml:space="preserve">Soggetti trattati con antipsicotici </t>
  </si>
  <si>
    <t xml:space="preserve">29,9 / 1.000 ab. </t>
  </si>
  <si>
    <t xml:space="preserve">Soggetti trattati con litio </t>
  </si>
  <si>
    <t xml:space="preserve">1,7 / 1.000 ab. </t>
  </si>
  <si>
    <t>Indicatori principali</t>
  </si>
  <si>
    <t xml:space="preserve">Posti residenziali / 100.000 ab. </t>
  </si>
  <si>
    <t xml:space="preserve">Ammissioni in strutture residenziali / 100.000 ab. </t>
  </si>
  <si>
    <t xml:space="preserve">Presenze in strutture residenziali / 100.000 ab. </t>
  </si>
  <si>
    <t xml:space="preserve">Durata media del trattamento residenziale (gg) </t>
  </si>
  <si>
    <t xml:space="preserve">Dimissioni con diagnosi psichiatrica / 100.000 ab. </t>
  </si>
  <si>
    <t xml:space="preserve">Strutture Residenziali / 100.000 ab. </t>
  </si>
  <si>
    <t xml:space="preserve">Strutture semiresidenziali / 100.000 ab. </t>
  </si>
  <si>
    <t xml:space="preserve">Soggetti trattati con antidepressivi / 1.000 ab. </t>
  </si>
  <si>
    <t xml:space="preserve">Prevalenza trattata di schizofrenia / 100.000 ab. </t>
  </si>
  <si>
    <t xml:space="preserve">Degenza media ricoveri in reparti psichiatrici (gg) </t>
  </si>
  <si>
    <t xml:space="preserve">Posti letto ospedalieri / 100.000 ab. </t>
  </si>
  <si>
    <t xml:space="preserve">Dimissioni da reparti psichiatrici / 100.000 ab. </t>
  </si>
  <si>
    <t>TSO / 100.000 ab.</t>
  </si>
  <si>
    <t xml:space="preserve">Presenze in strutture semiresidenziali / 100.000 ab. </t>
  </si>
  <si>
    <t xml:space="preserve">Contatto entro 14 gg dalla dimissione (%) </t>
  </si>
  <si>
    <t>Soggetti trattati con litio / 1.000 ab.</t>
  </si>
  <si>
    <t xml:space="preserve">Posti semiresidenziali / 100.000 ab. </t>
  </si>
  <si>
    <t xml:space="preserve">Dotazione personale / 100.000 ab. </t>
  </si>
  <si>
    <t xml:space="preserve">Prevalenza trattata / 100.000 ab. </t>
  </si>
  <si>
    <t xml:space="preserve">Accessi in PS / 100.000 ab. </t>
  </si>
  <si>
    <t xml:space="preserve">Strutture territoriali / 100.000 ab. </t>
  </si>
  <si>
    <t xml:space="preserve">Costo pro-capite per la salute mentale (€) </t>
  </si>
  <si>
    <t xml:space="preserve">Spesa % per la salute mentale su FSR </t>
  </si>
  <si>
    <t xml:space="preserve">Soggetti trattati con antipsicotici / 1.000 ab. </t>
  </si>
  <si>
    <t xml:space="preserve">Accessi in strutture semiresidenziali per utente (media) </t>
  </si>
  <si>
    <t xml:space="preserve">Prestazioni per utente (media) </t>
  </si>
  <si>
    <t xml:space="preserve">Riammissioni entro 30 gg (%) </t>
  </si>
  <si>
    <t xml:space="preserve">Incidenza trattata / 100.000 ab. </t>
  </si>
  <si>
    <t xml:space="preserve">Incidenza trattata di schizofrenia / 100.000 ab. </t>
  </si>
  <si>
    <t>Punti di Forza</t>
  </si>
  <si>
    <t>Punti di Debolezza</t>
  </si>
  <si>
    <t>Riammissioni entro 30gg (-)</t>
  </si>
  <si>
    <t>Posti Residenziali (=)</t>
  </si>
  <si>
    <t>Accessi in strutture semiresidenziali (-)</t>
  </si>
  <si>
    <t>€ pro-capite (=)</t>
  </si>
  <si>
    <t>Antipsicotici (+)</t>
  </si>
  <si>
    <t>Incidenza Trattata (-)</t>
  </si>
  <si>
    <t>% ammessi sul totale presenti in SR (+)</t>
  </si>
  <si>
    <t>Incidenza trattata di schizofrenia (=)</t>
  </si>
  <si>
    <t>Prestazioni per utente (-)</t>
  </si>
  <si>
    <t>Durata del trattamento residenziale (+)</t>
  </si>
  <si>
    <t>EPIDEMIOLOGIA PSICHIATRICA REGIONE MARCHE</t>
  </si>
  <si>
    <t>Indicatori Principali di epidemiologia psichiatrica, Regione Marche, anno 2018 e trend 2015-18</t>
  </si>
  <si>
    <t>Trend 2015-18</t>
  </si>
  <si>
    <t>Legenda valutazione trend 2015-2018, Regione Marche</t>
  </si>
  <si>
    <t>Valore del 2018 inferiore sul 2015 di almeno il -10%</t>
  </si>
  <si>
    <t>Valore del 2018 superiore sul 2015 di almeno il +10%</t>
  </si>
  <si>
    <t>Valore del 2018 sul 2015 con variazioni comprese tra -10% e +10%</t>
  </si>
  <si>
    <t>Indicatori Principali di epidemiologia psichiatrica, Regione Marche, anno 2018</t>
  </si>
  <si>
    <t>1  |  Craniotomia, età &gt; 17 anni con CC</t>
  </si>
  <si>
    <t>10  |  Neoplasie del sistema nervoso con CC</t>
  </si>
  <si>
    <t>100  |  Segni e sintomi respiratori senza CC</t>
  </si>
  <si>
    <t>101  |  Altre diagnosi relative all'apparato respiratorio con CC</t>
  </si>
  <si>
    <t>102  |  Altre diagnosi relative all'apparato respiratorio senza CC</t>
  </si>
  <si>
    <t>103  |  Trapianto di cuore o impianto di sistema di assistenza cardiaca</t>
  </si>
  <si>
    <t>104  |  Interventi sulle valvole cardiache e altri interventi maggiori cardiotoracici con cateterismo cardiaco</t>
  </si>
  <si>
    <t>105  |  Interventi sulle valvole cardiache e altri interventi maggiori cardiotoracici senza cateterismo cardiaco</t>
  </si>
  <si>
    <t>106  |  Bypass coronarico con PTCA</t>
  </si>
  <si>
    <t>108  |  Altri interventi cardiotoracici</t>
  </si>
  <si>
    <t>11  |  Neoplasie del sistema nervoso senza CC</t>
  </si>
  <si>
    <t>110  |  Interventi maggiori sul sistema cardiovascolare con CC</t>
  </si>
  <si>
    <t>111  |  Interventi maggiori sul sistema cardiovascolare senza CC</t>
  </si>
  <si>
    <t>113  |  Amputazione per disturbi circolatori eccetto amputazione arto superiore e dita piede</t>
  </si>
  <si>
    <t>114  |  Amputazione arto superiore e dita piede per malattie apparato circolatorio</t>
  </si>
  <si>
    <t>117  |  Revisione del pacemaker cardiaco, eccetto sostituzione</t>
  </si>
  <si>
    <t>118  |  Sostituzione di pacemaker cardiaco</t>
  </si>
  <si>
    <t>119  |  Legatura e stripping di vene</t>
  </si>
  <si>
    <t>12  |  Malattie degenerative del sistema nervoso</t>
  </si>
  <si>
    <t>120  |  Altri interventi sull'apparato circolatorio</t>
  </si>
  <si>
    <t>121  |  Malattie cardiovascolari con infarto miocardico acuto e complicanze maggiori, dimessi vivi</t>
  </si>
  <si>
    <t>122  |  Malattie cardiovascolari con infarto miocardico acuto senza complicanze maggiori, dimessi vivi</t>
  </si>
  <si>
    <t>123  |  Malattie cardiovascolari con infarto miocardico acuto, morti</t>
  </si>
  <si>
    <t>124  |  Malattie cardiovascolari eccetto infarto miocardico acuto, con cateterismo cardiaco e diagnosi complicata</t>
  </si>
  <si>
    <t>125  |  Malattie cardiovascolari eccetto infarto miocardico acuto, con cateterismo cardiaco e diagnosi non complicata</t>
  </si>
  <si>
    <t>126  |  Endocardite acuta e subacuta</t>
  </si>
  <si>
    <t>127  |  Insufficienza cardiaca e shock</t>
  </si>
  <si>
    <t>128  |  Tromboflebite delle vene profonde</t>
  </si>
  <si>
    <t>129  |  Arresto cardiaco senza causa apparente</t>
  </si>
  <si>
    <t>13  |  Sclerosi multipla e atassia cerebellare</t>
  </si>
  <si>
    <t>130  |  Malattie vascolari periferiche con CC</t>
  </si>
  <si>
    <t>131  |  Malattie vascolari periferiche senza CC</t>
  </si>
  <si>
    <t>132  |  Aterosclerosi con CC</t>
  </si>
  <si>
    <t>133  |  Aterosclerosi senza CC</t>
  </si>
  <si>
    <t>134  |  Ipertensione</t>
  </si>
  <si>
    <t>135  |  Malattie cardiache congenite e valvolari, età &gt; 17 anni con CC</t>
  </si>
  <si>
    <t>136  |  Malattie cardiache congenite e valvolari, età &gt; 17 anni senza CC</t>
  </si>
  <si>
    <t>137  |  Malattie cardiache congenite e valvolari, età &lt; 18 anni</t>
  </si>
  <si>
    <t>138  |  Aritmia e alterazioni della conduzione cardiaca con CC</t>
  </si>
  <si>
    <t>139  |  Aritmia e alterazioni della conduzione cardiaca senza CC</t>
  </si>
  <si>
    <t>14  |  Emorragia intracranica o infarto cerebrale</t>
  </si>
  <si>
    <t>140  |  Angina pectoris</t>
  </si>
  <si>
    <t>141  |  Sincope e collasso con CC</t>
  </si>
  <si>
    <t>142  |  Sincope e collasso senza CC</t>
  </si>
  <si>
    <t>143  |  Dolore toracico</t>
  </si>
  <si>
    <t>144  |  Altre diagnosi relative all'apparato circolatorio con CC</t>
  </si>
  <si>
    <t>145  |  Altre diagnosi relative all'apparato circolatorio senza CC</t>
  </si>
  <si>
    <t>146  |  Resezione rettale con CC</t>
  </si>
  <si>
    <t>147  |  Resezione rettale senza CC</t>
  </si>
  <si>
    <t>149  |  Interventi maggiori su intestino crasso e tenue senza CC</t>
  </si>
  <si>
    <t>15  |  Malattie cerebrovascolari acute aspecifiche e occlusione precerebrale senza infarto</t>
  </si>
  <si>
    <t>150  |  Lisi di aderenze peritoneali con CC</t>
  </si>
  <si>
    <t>151  |  Lisi di aderenze peritoneali senza CC</t>
  </si>
  <si>
    <t>152  |  Interventi minori su intestino crasso e tenue con CC</t>
  </si>
  <si>
    <t>153  |  Interventi minori su intestino crasso e tenue senza CC</t>
  </si>
  <si>
    <t>155  |  Interventi su esofago, stomaco e duodeno, età &gt; 17 anni senza CC</t>
  </si>
  <si>
    <t>156  |  Interventi su esofago, stomaco e duodeno, età &lt; 18 anni</t>
  </si>
  <si>
    <t>157  |  Interventi su ano e stoma con CC</t>
  </si>
  <si>
    <t>158  |  Interventi su ano e stoma senza CC</t>
  </si>
  <si>
    <t>159  |  Interventi per ernia, eccetto inguinale e femorale, età &gt; 17 anni con CC</t>
  </si>
  <si>
    <t>16  |  Malattie cerebrovascolari aspecifiche con CC</t>
  </si>
  <si>
    <t>160  |  Interventi per ernia, eccetto inguinale e femorale, età &gt; 17 anni senza CC</t>
  </si>
  <si>
    <t>161  |  Interventi per ernia inguinale e femorale, età &gt; 17 anni con CC</t>
  </si>
  <si>
    <t>162  |  Interventi per ernia inguinale e femorale, età &gt; 17 anni senza CC</t>
  </si>
  <si>
    <t>163  |  Interventi per ernia, età &lt; 18 anni</t>
  </si>
  <si>
    <t>164  |  Appendicectomia con diagnosi principale complicata con CC</t>
  </si>
  <si>
    <t>165  |  Appendicectomia con diagnosi principale complicata senza CC</t>
  </si>
  <si>
    <t>166  |  Appendicectomia con diagnosi principale non complicata con CC</t>
  </si>
  <si>
    <t>167  |  Appendicectomia con diagnosi principale non complicata senza CC</t>
  </si>
  <si>
    <t>168  |  Interventi sulla bocca con CC</t>
  </si>
  <si>
    <t>169  |  Interventi sulla bocca senza CC</t>
  </si>
  <si>
    <t>17  |  Malattie cerebrovascolari aspecifiche senza CC</t>
  </si>
  <si>
    <t>170  |  Altri interventi sull'apparato digerente con CC</t>
  </si>
  <si>
    <t>171  |  Altri interventi sull'apparato digerente senza CC</t>
  </si>
  <si>
    <t>172  |  Neoplasie maligne dell'apparato digerente con CC</t>
  </si>
  <si>
    <t>173  |  Neoplasie maligne dell'apparato digerente senza CC</t>
  </si>
  <si>
    <t>174  |  Emorragia gastrointestinale con CC</t>
  </si>
  <si>
    <t>175  |  Emorragia gastrointestinale senza CC</t>
  </si>
  <si>
    <t>176  |  Ulcera peptica complicata</t>
  </si>
  <si>
    <t>177  |  Ulcera peptica non complicata con CC</t>
  </si>
  <si>
    <t>178  |  Ulcera peptica non complicata senza CC</t>
  </si>
  <si>
    <t>179  |  Malattie infiammatorie dell'intestino</t>
  </si>
  <si>
    <t>18  |  Malattie dei nervi cranici e periferici con CC</t>
  </si>
  <si>
    <t>180  |  Occlusione gastrointestinale con CC</t>
  </si>
  <si>
    <t>181  |  Occlusione gastrointestinale senza CC</t>
  </si>
  <si>
    <t>182  |  Esofagite, gastroenterite e miscellanea di malattie dell'apparato digerente, età &gt;17 anni con CC</t>
  </si>
  <si>
    <t>183  |  Esofagite, gastroenterite e miscellanea di malattie dell'apparato digerente, età &gt; 17 anni senza CC</t>
  </si>
  <si>
    <t>184  |  Esofagite, gastroenterite e miscellanea di malattie dell'apparato digerente, età &lt; 18 anni</t>
  </si>
  <si>
    <t>185  |  Malattie dei denti e del cavo orale, eccetto estrazione e riparazione, età &gt; 17 anni</t>
  </si>
  <si>
    <t>186  |  Malattie dei denti e del cavo orale, eccetto estrazione e riparazione, età &lt; 18 anni</t>
  </si>
  <si>
    <t>187  |  Estrazioni e riparazioni dentali</t>
  </si>
  <si>
    <t>188  |  Altre diagnosi relative all'apparato digerente, età &gt; 17 anni con CC</t>
  </si>
  <si>
    <t>189  |  Altre diagnosi relative all'apparato digerente, età &gt; 17 anni senza CC</t>
  </si>
  <si>
    <t>19  |  Malattie dei nervi cranici e periferici senza CC</t>
  </si>
  <si>
    <t>190  |  Altre diagnosi relative all'apparato digerente, età &lt; 18 anni</t>
  </si>
  <si>
    <t>191  |  Interventi su pancreas, fegato e di shunt con CC</t>
  </si>
  <si>
    <t>192  |  Interventi su pancreas, fegato e di shunt senza CC</t>
  </si>
  <si>
    <t>193  |  Interventi sulle vie biliari eccetto colecistectomia isolata con o senza esplorazione del dotto biliare comune con CC</t>
  </si>
  <si>
    <t>194  |  Interventi sulle vie biliari, eccetto colecistectomia isolata con o senza esplorazione del dotto biliare comune senza CC</t>
  </si>
  <si>
    <t>195  |  Colecistectomia con esplorazione del dotto biliare comune con CC</t>
  </si>
  <si>
    <t>196  |  Colecistectomia con esplorazione del dotto biliare comune senza CC</t>
  </si>
  <si>
    <t>197  |  Colecistectomia eccetto laparoscopica senza esplorazione del dotto biliare comune con CC</t>
  </si>
  <si>
    <t>198  |  Colecistectomia eccetto laparoscopica senza esplorazione del dotto biliare comune senza CC</t>
  </si>
  <si>
    <t>199  |  Procedure diagnostiche epatobiliari per neoplasie maligne</t>
  </si>
  <si>
    <t>2  |  Craniotomia, età &gt; 17 anni senza CC</t>
  </si>
  <si>
    <t>200  |  Procedure diagnostiche epatobiliari non per neoplasie maligne</t>
  </si>
  <si>
    <t>201  |  Altri interventi epatobiliari o sul pancreas</t>
  </si>
  <si>
    <t>202  |  Cirrosi e epatite alcolica</t>
  </si>
  <si>
    <t>203  |  Neoplasie maligne dell'apparato epatobiliare o del pancreas</t>
  </si>
  <si>
    <t>204  |  Malattie del pancreas eccetto neoplasie maligne</t>
  </si>
  <si>
    <t>205  |  Malattie del fegato eccetto neoplasie maligne, cirrosi, epatite alcolica con CC</t>
  </si>
  <si>
    <t>206  |  Malattie del fegato eccetto neoplasie maligne, cirrosi, epatite alcolica senza CC</t>
  </si>
  <si>
    <t>207  |  Malattie delle vie biliari con CC</t>
  </si>
  <si>
    <t>208  |  Malattie delle vie biliari senza CC</t>
  </si>
  <si>
    <t>21  |  Meningite virale</t>
  </si>
  <si>
    <t>210  |  Interventi su anca e femore, eccetto articolazioni maggiori, età &gt; 17 anni con CC</t>
  </si>
  <si>
    <t>211  |  Interventi su anca e femore, eccetto articolazioni maggiori, età &gt; 17 anni senza CC</t>
  </si>
  <si>
    <t>212  |  Interventi su anca e femore, eccetto articolazioni maggiori, età &lt; 18 anni</t>
  </si>
  <si>
    <t>213  |  Amputazioni per malattie del sistema muscolo-scheletrico e tessuto connettivo</t>
  </si>
  <si>
    <t>216  |  Biopsie del sistema muscolo-scheletrico e tessuto connettivo</t>
  </si>
  <si>
    <t>217  |  Sbrigliamento ferita e trapianto cutaneo eccetto mano, per malattie del sistema muscolo-scheletrico e tessuto connettivo</t>
  </si>
  <si>
    <t>218  |  Interventi su arto inferiore e omero eccetto anca, piede e femore, età &gt; 17 anni con CC</t>
  </si>
  <si>
    <t>219  |  Interventi su arto inferiore e omero eccetto anca, piede e femore, età &gt; 17 anni senza CC</t>
  </si>
  <si>
    <t>22  |  Encefalopatia ipertensiva</t>
  </si>
  <si>
    <t>220  |  Interventi su arto inferiore e omero eccetto anca, piede e femore, età &lt; 18 anni</t>
  </si>
  <si>
    <t>223  |  Interventi maggiori su spalla e gomito o altri interventi su arto superiore con CC</t>
  </si>
  <si>
    <t>224  |  Interventi su spalla, gomito o avambraccio eccetto interventi maggiori su articolazioni senza CC</t>
  </si>
  <si>
    <t>225  |  Interventi sul piede</t>
  </si>
  <si>
    <t>226  |  Interventi sui tessuti molli con CC</t>
  </si>
  <si>
    <t>227  |  Interventi sui tessuti molli senza CC</t>
  </si>
  <si>
    <t>228  |  Interventi maggiori sul pollice o sulle articolazioni o altri interventi mano o polso con CC</t>
  </si>
  <si>
    <t>229  |  Interventi su mano o polso eccetto interventi maggiori sulle articolazioni, senza CC</t>
  </si>
  <si>
    <t>23  |  Stato stuporoso e coma di origine non traumatica</t>
  </si>
  <si>
    <t>230  |  Escissione locale e rimozione di mezzi di fissaggio intramidollare di anca e femore</t>
  </si>
  <si>
    <t>232  |  Artroscopia</t>
  </si>
  <si>
    <t>233  |  Altri interventi su sistema muscolo-scheletrico e tessuto connettivo con CC</t>
  </si>
  <si>
    <t>234  |  Altri interventi su sistema muscolo-scheletrico e tessuto connettivo senza CC</t>
  </si>
  <si>
    <t>235  |  Fratture del femore</t>
  </si>
  <si>
    <t>236  |  Fratture dell'anca e della pelvi</t>
  </si>
  <si>
    <t>237  |  Distorsioni, stiramenti e lussazioni di anca, pelvi e coscia</t>
  </si>
  <si>
    <t>238  |  Osteomielite</t>
  </si>
  <si>
    <t>239  |  Fratture patologiche e neoplasie maligne del sistema muscolo-scheletrico e tessuto connettivo</t>
  </si>
  <si>
    <t>240  |  Malattie del tessuto connettivo con CC</t>
  </si>
  <si>
    <t>241  |  Malattie del tessuto connettivo senza CC</t>
  </si>
  <si>
    <t>242  |  Artrite settica</t>
  </si>
  <si>
    <t>243  |  Affezioni mediche del dorso</t>
  </si>
  <si>
    <t>244  |  Malattie dell'osso e artropatie specifiche con CC</t>
  </si>
  <si>
    <t>245  |  Malattie dell'osso e artropatie specifiche senza CC</t>
  </si>
  <si>
    <t>246  |  Artropatie non specifiche</t>
  </si>
  <si>
    <t>247  |  Segni e sintomi relativi al sistema muscolo-scheletrico e al tessuto connettivo</t>
  </si>
  <si>
    <t>248  |  Tendinite, miosite e borsite</t>
  </si>
  <si>
    <t>249  |  Assistenza riabilitativa per malattie del sistema muscolo-scheletrico e del tessuto connettivo</t>
  </si>
  <si>
    <t>250  |  Fratture, distorsioni, stiramenti e lussazioni di avambraccio, mano e piede, età &gt; 17 anni con CC</t>
  </si>
  <si>
    <t>251  |  Fratture, distorsioni, stiramenti e lussazioni di avambraccio, mano e piede, età &gt; 17 anni senza CC</t>
  </si>
  <si>
    <t>252  |  Fratture, distorsioni, stiramenti e lussazioni di avambraccio, mano e piede, età &lt; 18 anni</t>
  </si>
  <si>
    <t>253  |  Fratture, distorsioni, stiramenti e lussazioni di braccio, gamba, eccetto piede, età &gt; 17 anni con CC</t>
  </si>
  <si>
    <t>254  |  Fratture, distorsioni, stiramenti e lussazioni di braccio, gamba, eccetto piede, età &gt; 17 anni senza CC</t>
  </si>
  <si>
    <t>255  |  Fratture, distorsioni, stiramenti e lussazioni di braccio, gamba, eccetto piede, età &lt; 18 anni</t>
  </si>
  <si>
    <t>256  |  Altre diagnosi del sistema muscolo-scheletrico e del tessuto connettivo</t>
  </si>
  <si>
    <t>257  |  Mastectomia totale per neoplasie maligne con CC</t>
  </si>
  <si>
    <t>258  |  Mastectomia totale per neoplasie maligne senza CC</t>
  </si>
  <si>
    <t>259  |  Mastectomia subtotale per neoplasie maligne con CC</t>
  </si>
  <si>
    <t>26  |  Convulsioni e cefalea, età &lt; 18 anni</t>
  </si>
  <si>
    <t>260  |  Mastectomia subtotale per neoplasie maligne senza CC</t>
  </si>
  <si>
    <t>261  |  Interventi sulla mammella non per neoplasie maligne eccetto biopsia e escissione locale</t>
  </si>
  <si>
    <t>262  |  Biopsia della mammella e escissione locale non per neoplasie maligne</t>
  </si>
  <si>
    <t>263  |  Trapianti di pelle e/o sbrigliamenti per ulcere della pelle o cellulite con CC</t>
  </si>
  <si>
    <t>264  |  Trapianti di pelle e/o sbrigliamenti per ulcere pelle o cellulite senza CC</t>
  </si>
  <si>
    <t>265  |  Trapianti di pelle e/o sbrigliamenti eccetto per ulcere della pelle/cellulite con CC</t>
  </si>
  <si>
    <t>266  |  Trapianti di pelle e/o sbrigliamenti eccetto per ulcere della pelle/cellulite senza CC</t>
  </si>
  <si>
    <t>267  |  Interventi perianali e pilonidali</t>
  </si>
  <si>
    <t>268  |  Chirurgia plastica della pelle, del tessuto sottocutaneo e della mammella</t>
  </si>
  <si>
    <t>269  |  Altri interventi su pelle, tessuto sottocutaneo e mammella con CC</t>
  </si>
  <si>
    <t>27  |  Stato stuporoso e coma di origine traumatica, coma &gt; 1 ora</t>
  </si>
  <si>
    <t>270  |  Altri interventi su pelle, tessuto sottocutaneo e mammella senza CC</t>
  </si>
  <si>
    <t>271  |  Ulcere della pelle</t>
  </si>
  <si>
    <t>272  |  Malattie maggiori della pelle con CC</t>
  </si>
  <si>
    <t>273  |  Malattie maggiori della pelle senza CC</t>
  </si>
  <si>
    <t>274  |  Neoplasie maligne della mammella con CC</t>
  </si>
  <si>
    <t>275  |  Neoplasie maligne della mammella senza CC</t>
  </si>
  <si>
    <t>276  |  Patologie non maligne della mammella</t>
  </si>
  <si>
    <t>277  |  Cellulite, età &gt; 17 anni con CC</t>
  </si>
  <si>
    <t>278  |  Cellulite, età &gt; 17 anni senza CC</t>
  </si>
  <si>
    <t>279  |  Cellulite, età &lt; 18 anni</t>
  </si>
  <si>
    <t>28  |  Stato stuporoso e coma di origine traumatica, coma &lt; 1 ora, età &gt; 17 anni con CC</t>
  </si>
  <si>
    <t>280  |  Traumi della pelle, del tessuto sottocutaneo e della mammella, età &gt; 17 anni con CC</t>
  </si>
  <si>
    <t>281  |  Traumi della pelle, del tessuto sottocutaneo e della mammella, età &gt; 17 anni senza CC</t>
  </si>
  <si>
    <t>282  |  Traumi della pelle, del tessuto sottocutaneo e della mammella, età &lt; 18 anni</t>
  </si>
  <si>
    <t>283  |  Malattie minori della pelle con CC</t>
  </si>
  <si>
    <t>284  |  Malattie minori della pelle senza CC</t>
  </si>
  <si>
    <t>285  |  Amputazioni di arto inferiore per malattie endocrine, nutrizionali o metaboliche</t>
  </si>
  <si>
    <t>286  |  Interventi sul surrene e sulla ipofisi</t>
  </si>
  <si>
    <t>287  |  Trapianti cutanei e sbrigliamento di ferite per malattie endocrine, nutrizionali e metaboliche</t>
  </si>
  <si>
    <t>288  |  Interventi per obesità</t>
  </si>
  <si>
    <t>289  |  Interventi sulle paratiroidi</t>
  </si>
  <si>
    <t>29  |  Stato stuporoso e coma di origine traumatica, coma &lt; 1 ora, età &gt; 17 anni senza CC</t>
  </si>
  <si>
    <t>290  |  Interventi sulla tiroide</t>
  </si>
  <si>
    <t>291  |  Interventi sul dotto tireoglosso</t>
  </si>
  <si>
    <t>292  |  Altri interventi per malattie endocrine, nutrizionali e metaboliche con CC</t>
  </si>
  <si>
    <t>293  |  Altri interventi per malattie endocrine, nutrizionali e metaboliche senza CC</t>
  </si>
  <si>
    <t>294  |  Diabete, età &gt; 35 anni</t>
  </si>
  <si>
    <t>295  |  Diabete, età &lt; 36 anni</t>
  </si>
  <si>
    <t>296  |  Disturbi della nutrizione e miscellanea di disturbi del metabolismo, età &gt; 17 anni con CC</t>
  </si>
  <si>
    <t>297  |  Disturbi della nutrizione e miscellanea di disturbi del metabolismo, età &gt; 17 anni senza CC</t>
  </si>
  <si>
    <t>298  |  Disturbi della nutrizione e miscellanea di disturbi del metabolismo, età &lt; 18 anni</t>
  </si>
  <si>
    <t>299  |  Difetti congeniti del metabolismo</t>
  </si>
  <si>
    <t>3  |  Craniotomia, età &lt; 18 anni</t>
  </si>
  <si>
    <t>30  |  Stato stuporoso e coma di origine traumatica, coma &lt; 1 ora, età &lt; 18 anni</t>
  </si>
  <si>
    <t>300  |  Malattie endocrine con CC</t>
  </si>
  <si>
    <t>301  |  Malattie endocrine senza CC</t>
  </si>
  <si>
    <t>302  |  Trapianto renale</t>
  </si>
  <si>
    <t>303  |  Interventi su rene e uretere per neoplasia</t>
  </si>
  <si>
    <t>304  |  Interventi su rene e uretere, non per neoplasia con CC</t>
  </si>
  <si>
    <t>305  |  Interventi su rene e uretere, non per neoplasia senza CC</t>
  </si>
  <si>
    <t>306  |  Prostatectomia con CC</t>
  </si>
  <si>
    <t>307  |  Prostatectomia senza CC</t>
  </si>
  <si>
    <t>308  |  Interventi minori sulla vescica con CC</t>
  </si>
  <si>
    <t>309  |  Interventi minori sulla vescica senza CC</t>
  </si>
  <si>
    <t>31  |  Commozione cerebrale, età &gt; 17 anni con CC</t>
  </si>
  <si>
    <t>310  |  Interventi per via transuretrale con CC</t>
  </si>
  <si>
    <t>311  |  Interventi per via transuretrale senza CC</t>
  </si>
  <si>
    <t>312  |  Interventi sull'uretra, età &gt; 17 anni con CC</t>
  </si>
  <si>
    <t>313  |  Interventi sull'uretra, età &gt; 17 anni senza CC</t>
  </si>
  <si>
    <t>314  |  Interventi sull'uretra, età &lt; 18 anni</t>
  </si>
  <si>
    <t>315  |  Altri interventi sul rene e sulle vie urinarie</t>
  </si>
  <si>
    <t>316  |  Insufficienza renale</t>
  </si>
  <si>
    <t>317  |  Ricovero per dialisi renale</t>
  </si>
  <si>
    <t>318  |  Neoplasie del rene e delle vie urinarie con CC</t>
  </si>
  <si>
    <t>319  |  Neoplasie del rene e delle vie urinarie senza CC</t>
  </si>
  <si>
    <t>32  |  Commozione cerebrale, età &gt; 17 anni senza CC</t>
  </si>
  <si>
    <t>320  |  Infezioni del rene e delle vie urinarie, età &gt; 17 anni con CC</t>
  </si>
  <si>
    <t>321  |  Infezioni del rene e delle vie urinarie, età &gt; 17 anni senza CC</t>
  </si>
  <si>
    <t>322  |  Infezioni del rene e delle vie urinarie, età &lt; 18 anni</t>
  </si>
  <si>
    <t>323  |  Calcolosi urinaria con CC e/o litotripsia mediante ultrasuoni</t>
  </si>
  <si>
    <t>324  |  Calcolosi urinaria senza CC</t>
  </si>
  <si>
    <t>325  |  Segni e sintomi relativi a rene e vie urinarie, età &gt; 17 anni con CC</t>
  </si>
  <si>
    <t>326  |  Segni e sintomi relativi a rene e vie urinarie, età &gt; 17 anni senza CC</t>
  </si>
  <si>
    <t>327  |  Segni e sintomi relativi a rene e vie urinarie, età &lt; 18 anni</t>
  </si>
  <si>
    <t>328  |  Stenosi uretrale, età &gt; 17 anni con CC</t>
  </si>
  <si>
    <t>329  |  Stenosi uretrale, età &gt; 17 anni senza CC</t>
  </si>
  <si>
    <t>33  |  Commozione cerebrale, età &lt; 18 anni</t>
  </si>
  <si>
    <t>330  |  Stenosi uretrale, età &lt; 18 anni</t>
  </si>
  <si>
    <t>331  |  Altre diagnosi relative a rene e vie urinarie, età &gt; 17 anni con CC</t>
  </si>
  <si>
    <t>332  |  Altre diagnosi relative a rene e vie urinarie, età &gt; 17 anni senza CC</t>
  </si>
  <si>
    <t>333  |  Altre diagnosi relative a rene e vie urinarie, età &lt; 18 anni</t>
  </si>
  <si>
    <t>334  |  Interventi maggiori sulla pelvi maschile con CC</t>
  </si>
  <si>
    <t>335  |  Interventi maggiori sulla pelvi maschile senza CC</t>
  </si>
  <si>
    <t>336  |  Prostatectomia transuretrale con CC</t>
  </si>
  <si>
    <t>337  |  Prostatectomia transuretrale senza CC</t>
  </si>
  <si>
    <t>338  |  Interventi sul testicolo per neoplasia maligna</t>
  </si>
  <si>
    <t>339  |  Interventi sul testicolo non per neoplasie maligne, età &gt; 17 anni</t>
  </si>
  <si>
    <t>34  |  Altre malattie del sistema nervoso con CC</t>
  </si>
  <si>
    <t>340  |  Interventi sul testicolo non per neoplasie maligne, età &lt; 18 anni</t>
  </si>
  <si>
    <t>341  |  Interventi sul pene</t>
  </si>
  <si>
    <t>342  |  Circoncisione, età &gt; 17 anni</t>
  </si>
  <si>
    <t>343  |  Circoncisione, età &lt; 18 anni</t>
  </si>
  <si>
    <t>344  |  Altri interventi sull'apparato riproduttivo maschile per neoplasie maligne</t>
  </si>
  <si>
    <t>345  |  Altri interventi sull'apparato riproduttivo maschile eccetto per neoplasie maligne</t>
  </si>
  <si>
    <t>346  |  Neoplasie maligne dell’apparato genitale maschile con CC</t>
  </si>
  <si>
    <t>347  |  Neoplasie maligne dell'apparato genitale maschile senza CC</t>
  </si>
  <si>
    <t>348  |  Ipertrofia prostatica benigna con CC</t>
  </si>
  <si>
    <t>349  |  Ipertrofia prostatica benigna senza CC</t>
  </si>
  <si>
    <t>35  |  Altre malattie del sistema nervoso senza CC</t>
  </si>
  <si>
    <t>350  |  Infiammazioni dell'apparato riproduttivo maschile</t>
  </si>
  <si>
    <t>352  |  Altre diagnosi relative all'apparato riproduttivo maschile</t>
  </si>
  <si>
    <t>353  |  Eviscerazione pelvica, isterectomia radicale e vulvectomia radicale</t>
  </si>
  <si>
    <t>354  |  Interventi su utero e su annessi per neoplasie maligne non dell'ovaio o degli annessi con CC</t>
  </si>
  <si>
    <t>355  |  Interventi su utero e su annessi per neoplasie maligne non dell'ovaio o degli annessi senza CC</t>
  </si>
  <si>
    <t>356  |  Interventi ricostruttivi dell'apparato riproduttivo femminile</t>
  </si>
  <si>
    <t>357  |  Interventi su utero e annessi per neoplasie maligne dell'ovaio o degli annessi</t>
  </si>
  <si>
    <t>358  |  Interventi su utero e annessi non per neoplasie maligne con CC</t>
  </si>
  <si>
    <t>359  |  Interventi su utero e annessi non per neoplasie maligne senza CC</t>
  </si>
  <si>
    <t>36  |  Interventi sulla retina</t>
  </si>
  <si>
    <t>360  |  Interventi su vagina, cervice e vulva</t>
  </si>
  <si>
    <t>361  |  Laparoscopia e occlusione laparotomica delle tube</t>
  </si>
  <si>
    <t>362  |  Occlusione endoscopica delle tube</t>
  </si>
  <si>
    <t>363  |  Dilatazione e raschiamento, conizzazione e impianto materiale radioattivo per neoplasie maligne</t>
  </si>
  <si>
    <t>364  |  Dilatazione e raschiamento, conizzazione eccetto per neoplasie maligne</t>
  </si>
  <si>
    <t>365  |  Altri interventi sull'apparato riproduttivo femminile</t>
  </si>
  <si>
    <t>366  |  Neoplasie maligne apparato riproduttivo femminile con CC</t>
  </si>
  <si>
    <t>367  |  Neoplasie maligne dell'apparato riproduttivo femminile senza CC</t>
  </si>
  <si>
    <t>368  |  Infezioni dell'apparato riproduttivo femminile</t>
  </si>
  <si>
    <t>369  |  Disturbi mestruali e altri disturbi dell'apparato riproduttivo femminile</t>
  </si>
  <si>
    <t>37  |  Interventi sull'orbita</t>
  </si>
  <si>
    <t>370  |  Parto cesareo con CC</t>
  </si>
  <si>
    <t>371  |  Parto cesareo senza CC</t>
  </si>
  <si>
    <t>372  |  Parto vaginale con diagnosi complicanti</t>
  </si>
  <si>
    <t>373  |  Parto vaginale senza diagnosi complicanti</t>
  </si>
  <si>
    <t>374  |  Parto vaginale con sterilizzazione e/o dilatazione e raschiamento</t>
  </si>
  <si>
    <t>375  |  Parto vaginale con altro intervento eccetto sterilizzazione e/o dilatazione e raschiamento</t>
  </si>
  <si>
    <t>376  |  Diagnosi relative a postparto e postaborto senza intervento chirurgico</t>
  </si>
  <si>
    <t>377  |  Diagnosi relative a postparto e postaborto con intervento chirurgico</t>
  </si>
  <si>
    <t>378  |  Gravidanza ectopica</t>
  </si>
  <si>
    <t>379  |  Minaccia di aborto</t>
  </si>
  <si>
    <t>38  |  Interventi primari sull'iride</t>
  </si>
  <si>
    <t>380  |  Aborto senza dilatazione e raschiamento</t>
  </si>
  <si>
    <t>381  |  Aborto con dilatazione e raschiamento, mediante aspirazione o isterotomia</t>
  </si>
  <si>
    <t>382  |  Falso travaglio</t>
  </si>
  <si>
    <t>383  |  Altre diagnosi preparto con complicazioni mediche</t>
  </si>
  <si>
    <t>384  |  Altre diagnosi preparto senza complicazioni mediche</t>
  </si>
  <si>
    <t>385  |  Neonati morti o trasferiti ad altre strutture di assistenza per acuti</t>
  </si>
  <si>
    <t>386  |  Neonati gravemente immaturi o con sindrome da distress respiratorio</t>
  </si>
  <si>
    <t>387  |  Prematurità con affezioni maggiori</t>
  </si>
  <si>
    <t>388  |  Prematurità senza affezioni maggiori</t>
  </si>
  <si>
    <t>389  |  Neonati a termine con affezioni maggiori</t>
  </si>
  <si>
    <t>39  |  Interventi sul cristallino con o senza vitrectomia</t>
  </si>
  <si>
    <t>390  |  Neonati con altre affezioni significative</t>
  </si>
  <si>
    <t>391  |  Neonato normale</t>
  </si>
  <si>
    <t>392  |  Splenectomia, età &gt; 17 anni</t>
  </si>
  <si>
    <t>393  |  Splenectomia, età &lt; 18 anni</t>
  </si>
  <si>
    <t>394  |  Altri interventi sugli organi emopoietici</t>
  </si>
  <si>
    <t>395  |  Anomalie dei globuli rossi, età &gt; 17 anni</t>
  </si>
  <si>
    <t>396  |  Anomalie dei globuli rossi, età &lt; 18 anni</t>
  </si>
  <si>
    <t>397  |  Disturbi della coagulazione</t>
  </si>
  <si>
    <t>398  |  Disturbi sistema reticoloendoteliale e immunitario con CC</t>
  </si>
  <si>
    <t>399  |  Disturbi sistema reticoloendoteliale e immunitario senza CC</t>
  </si>
  <si>
    <t>40  |  Interventi sulle strutture extraoculari eccetto l'orbita, età &gt; 17 anni</t>
  </si>
  <si>
    <t>401  |  Linfoma e leucemia non acuta con altri interventi chirurgici con CC</t>
  </si>
  <si>
    <t>402  |  Linfoma e leucemia non acuta con altri interventi chirurgici senza CC</t>
  </si>
  <si>
    <t>403  |  Linfoma e leucemia non acuta con CC</t>
  </si>
  <si>
    <t>404  |  Linfoma e leucemia non acuta senza CC</t>
  </si>
  <si>
    <t>405  |  Leucemia acuta senza interventi chirurgici maggiori, età &lt; 18 anni</t>
  </si>
  <si>
    <t>406  |  Alterazioni mieloproliferative o neoplasie poco differenziate con interventi maggiori con CC</t>
  </si>
  <si>
    <t>407  |  Alterazioni mieloproliferative o neoplasie poco differenziate con interventi maggiori senza CC</t>
  </si>
  <si>
    <t>408  |  Alterazioni mieloproliferative o neoplasie poco differenziate con altri interventi</t>
  </si>
  <si>
    <t>409  |  Radioterapia</t>
  </si>
  <si>
    <t>41  |  Interventi sulle strutture extraoculari eccetto l'orbita, età &lt; 18 anni</t>
  </si>
  <si>
    <t>410  |  Chemioterapia non associata a diagnosi secondaria di leucemia acuta</t>
  </si>
  <si>
    <t>411  |  Anamnesi di neoplasia maligna senza endoscopia</t>
  </si>
  <si>
    <t>412  |  Anamnesi di neoplasia maligna con endoscopia</t>
  </si>
  <si>
    <t>413  |  Altre alterazioni mieloproliferative e neoplasie poco differenziate con CC</t>
  </si>
  <si>
    <t>414  |  Altre alterazioni mieloproliferative e neoplasie poco differenziate senza CC</t>
  </si>
  <si>
    <t>417  |  Setticemia, età &lt; 18 anni</t>
  </si>
  <si>
    <t>418  |  Infezioni post-chirurgiche e post-traumatiche</t>
  </si>
  <si>
    <t>419  |  Febbre di origine sconosciuta, età &gt; 17 anni con CC</t>
  </si>
  <si>
    <t>42  |  Interventi sulle strutture intraoculari eccetto retina, iride e cristallino</t>
  </si>
  <si>
    <t>420  |  Febbre di origine sconosciuta, età &gt; 17 anni senza CC</t>
  </si>
  <si>
    <t>421  |  Malattie di origine virale, età &gt; 17 anni</t>
  </si>
  <si>
    <t>422  |  Malattie di origine virale e febbre di origine sconosciuta, età &lt; 18 anni</t>
  </si>
  <si>
    <t>423  |  Altre diagnosi relative a malattie infettive e parassitarie</t>
  </si>
  <si>
    <t>424  |  Interventi chirurgici di qualunque tipo in pazienti con diagnosi principale di malattia mentale</t>
  </si>
  <si>
    <t>425  |  Reazione acuta di adattamento e disfunzione psicosociale</t>
  </si>
  <si>
    <t>426  |  Nevrosi depressive</t>
  </si>
  <si>
    <t>427  |  Nevrosi eccetto nevrosi depressive</t>
  </si>
  <si>
    <t>428  |  Disturbi della personalità e del controllo degli impulsi</t>
  </si>
  <si>
    <t>429  |  Disturbi organici e ritardo mentale</t>
  </si>
  <si>
    <t>43  |  Ifema</t>
  </si>
  <si>
    <t>430  |  Psicosi</t>
  </si>
  <si>
    <t>431  |  Disturbi mentali dell'infanzia</t>
  </si>
  <si>
    <t>432  |  Altre diagnosi relative a disturbi mentali</t>
  </si>
  <si>
    <t>433  |  Abuso o dipendenza da alcool/farmaci; dimesso contro il parere dei sanitari</t>
  </si>
  <si>
    <t>439  |  Trapianti di pelle per traumatismo</t>
  </si>
  <si>
    <t>44  |  Infezioni acute maggiori dell'occhio</t>
  </si>
  <si>
    <t>440  |  Sbrigliamento di ferite per traumatismo</t>
  </si>
  <si>
    <t>441  |  Interventi sulla mano per traumatismo</t>
  </si>
  <si>
    <t>442  |  Altri interventi chirurgici per traumatismo con CC</t>
  </si>
  <si>
    <t>443  |  Altri interventi chirurgici per traumatismo senza CC</t>
  </si>
  <si>
    <t>444  |  Traumatismi, età &gt; 17 anni con CC</t>
  </si>
  <si>
    <t>445  |  Traumatismi, età &gt; 17 anni senza CC</t>
  </si>
  <si>
    <t>446  |  Traumatismi, età &lt; 18 anni</t>
  </si>
  <si>
    <t>447  |  Reazioni allergiche, età &gt; 17 anni</t>
  </si>
  <si>
    <t>448  |  Reazioni allergiche, età &lt; 18 anni</t>
  </si>
  <si>
    <t>449  |  Avvelenamenti ed effetti tossici farmaci, età &gt; 17 anni con CC</t>
  </si>
  <si>
    <t>45  |  Malattie neurologiche dell'occhio</t>
  </si>
  <si>
    <t>450  |  Avvelenamenti ed effetti tossici dei farmaci, età &gt; 17 anni senza CC</t>
  </si>
  <si>
    <t>451  |  Avvelenamenti ed effetti tossici dei farmaci, età &lt; 18 anni</t>
  </si>
  <si>
    <t>452  |  Complicazioni di trattamenti con CC</t>
  </si>
  <si>
    <t>453  |  Complicazioni di trattamenti senza CC</t>
  </si>
  <si>
    <t>454  |  Altre diagnosi di traumatismi, avvelenamenti ed effetti tossici con CC</t>
  </si>
  <si>
    <t>455  |  Altre diagnosi di traumatismi, avvelenamenti ed effetti tossici senza CC</t>
  </si>
  <si>
    <t>46  |  Altre malattie dell'occhio, età &gt; 17 anni con CC</t>
  </si>
  <si>
    <t>461  |  Intervento con diagnosi di altro contatto con i servizi sanitari</t>
  </si>
  <si>
    <t>462  |  Riabilitazione</t>
  </si>
  <si>
    <t>463  |  Segni e sintomi con CC</t>
  </si>
  <si>
    <t>464  |  Segni e sintomi senza CC</t>
  </si>
  <si>
    <t>465  |  Assistenza riabilitativa con anamnesi di neoplasia maligna come diagnosi secondaria</t>
  </si>
  <si>
    <t>466  |  Assistenza riabilitativa senza anamnesi di neoplasia maligna come diagnosi secondaria</t>
  </si>
  <si>
    <t>467  |  Altri fattori che influenzano lo stato di salute</t>
  </si>
  <si>
    <t>468  |  Intervento chirurgico esteso non correlato con la diagnosi principale</t>
  </si>
  <si>
    <t>469  |  Diagnosi principale non valida come diagnosi di dimissione</t>
  </si>
  <si>
    <t>47  |  Altre malattie dell'occhio, età &gt; 17 anni senza CC</t>
  </si>
  <si>
    <t>470  |  Non attribuibile ad altro DRG</t>
  </si>
  <si>
    <t>471  |  Interventi maggiori bilaterali o multipli sulle articolazioni degli arti inferiori</t>
  </si>
  <si>
    <t>473  |  Leucemia acuta senza interventi chirurgici maggiori, età &gt; 17 anni</t>
  </si>
  <si>
    <t>476  |  Intervento chirurgico sulla prostata non correlato con la diagnosi principale</t>
  </si>
  <si>
    <t>477  |  Intervento chirurgico non esteso non correlato con la diagnosi principale</t>
  </si>
  <si>
    <t>479  |  Altri interventi sul sistema cardiovascolare senza CC</t>
  </si>
  <si>
    <t>48  |  Altre malattie dell'occhio, età &lt; 18 anni</t>
  </si>
  <si>
    <t>480  |  Trapianto di fegato e/o trapianto di intestino</t>
  </si>
  <si>
    <t>481  |  Trapianto di midollo osseo</t>
  </si>
  <si>
    <t>482  |  Tracheostomia per diagnosi relative a faccia, bocca e collo</t>
  </si>
  <si>
    <t>484  |  Craniotomia per traumatismi multipli rilevanti</t>
  </si>
  <si>
    <t>485  |  Reimpianto di arti, interventi su anca e femore per traumatismi multipli rilevanti</t>
  </si>
  <si>
    <t>486  |  Altri interventi chirurgici per traumatismi multipli rilevanti</t>
  </si>
  <si>
    <t>487  |  Altri traumatismi multipli rilevanti</t>
  </si>
  <si>
    <t>49  |  Interventi maggiori sul capo e sul collo</t>
  </si>
  <si>
    <t>491  |  Interventi su articolazioni maggiori e reimpianti di arti superiori</t>
  </si>
  <si>
    <t>492  |  Chemioterapia associata a diagnosi secondaria di leucemia acuta o con uso di alte dosi di agenti chemioterapici</t>
  </si>
  <si>
    <t>493  |  Colecistectomia laparoscopica senza esplorazione del dotto biliare comune con CC</t>
  </si>
  <si>
    <t>494  |  Colecistectomia laparoscopica senza esplorazione del dotto biliare comune senza CC</t>
  </si>
  <si>
    <t>495  |  Trapianto di polmone</t>
  </si>
  <si>
    <t>496  |  Artrodesi vertebrale con approccio anteriore/posteriore combinato</t>
  </si>
  <si>
    <t>497  |  Artrodesi verterbale eccetto cervicale con CC</t>
  </si>
  <si>
    <t>498  |  Artrodesi vertebrale eccetto cervicale senza CC</t>
  </si>
  <si>
    <t>499  |  Interventi su dorso e collo eccetto per artrodesi vertebrale con CC</t>
  </si>
  <si>
    <t>50  |  Sialoadenectomia</t>
  </si>
  <si>
    <t>500  |  Interventi su dorso e collo eccetto per artrodesi vertebrale senza CC</t>
  </si>
  <si>
    <t>501  |  Interventi sul ginocchio con diagnosi principale di infezione con CC</t>
  </si>
  <si>
    <t>502  |  Interventi sul ginocchio con diagnosi principale di infezione senza CC</t>
  </si>
  <si>
    <t>503  |  Interventi sul ginocchio senza diagnosi principale di infezione</t>
  </si>
  <si>
    <t>504  |  Ustioni estese  o  ustioni a tutto spessore con ventilazione meccanica = 96 ore con innesto di cute</t>
  </si>
  <si>
    <t>505  |  Ustioni estese  o  ustioni a tutto spessore con ventilazione meccanica = 96 ore senza innesto di cute</t>
  </si>
  <si>
    <t>507  |  Ustioni estese a tutto spessore con innesto di cute o lesione da inalazione senza CC o trauma significativo</t>
  </si>
  <si>
    <t>508  |  Ustioni estese a tutto spessore senza innesto di cute o lesione da inalazione con CC o trauma significativo</t>
  </si>
  <si>
    <t>509  |  Ustioni estese a tutto spessore senza innesto di cute o lesione da inalazione senza CC o trauma significativo</t>
  </si>
  <si>
    <t>51  |  Interventi sulle ghiandole salivari eccetto sialoadenectomia</t>
  </si>
  <si>
    <t>510  |  Ustioni non estese con CC o trauma significativo</t>
  </si>
  <si>
    <t>511  |  Ustioni non estese senza CC o trauma significativo</t>
  </si>
  <si>
    <t>512  |  Trapianto simultaneo di pancreas/rene</t>
  </si>
  <si>
    <t>515  |  Impianto di defibrillatore cardiaco senza cateterismo cardiaco</t>
  </si>
  <si>
    <t>518  |  Interventi sul sistema cardiovascolare per via percutanea senza inserzione di stent nell’arteria coronarica senza IMA</t>
  </si>
  <si>
    <t>519  |  Artrodesi verterbrale cervicale con CC</t>
  </si>
  <si>
    <t>52  |  Riparazione di cheiloschisi e di palatoschisi</t>
  </si>
  <si>
    <t>520  |  Artrodesi vertebrale cervicale senza CC</t>
  </si>
  <si>
    <t>521  |  Abuso o dipendenza da alcool/farmaci con CC</t>
  </si>
  <si>
    <t>522  |  Abuso o dipendenza da alcool/farmaci con terapia riabilitativa senza CC</t>
  </si>
  <si>
    <t>523  |  Abuso o dipendenza da alcool/farmaci senza terapia riabilitativa senza CC</t>
  </si>
  <si>
    <t>524  |  Ischemia cerebrale transitoria</t>
  </si>
  <si>
    <t>525  |  Impianto di altro sistema di assistenza cardiaca</t>
  </si>
  <si>
    <t>528  |  Interventi vascolari intracranici con diagnosi principale di emorragia</t>
  </si>
  <si>
    <t>529  |  Interventi di anastomosi ventricolare con CC</t>
  </si>
  <si>
    <t>53  |  Interventi su seni e mastoide, età &gt; 17 anni</t>
  </si>
  <si>
    <t>530  |  Interventi di anastomosi ventricolare senza CC</t>
  </si>
  <si>
    <t>531  |  Interventi sul midollo spinale con CC</t>
  </si>
  <si>
    <t>532  |  Interventi sul midollo spinale senza CC</t>
  </si>
  <si>
    <t>533  |  Interventi vascolari extracranici con CC</t>
  </si>
  <si>
    <t>534  |  Interventi vascolari extracranici senza CC</t>
  </si>
  <si>
    <t>535  |  Impianto di defibrillatore cardiaco con cateterismo cardiaco con infarto miocardico acuto, insufficienza cardiaca o shock</t>
  </si>
  <si>
    <t>536  |  Impianto di defibrillatore cardiaco con cateterismo cardiaco senza infarto miocardico acuto, insufficienza cardiaca o shock</t>
  </si>
  <si>
    <t>537  |  Escissione locale e rimozione di mezzi di fissazione interna eccetto anca e femore con CC</t>
  </si>
  <si>
    <t>538  |  Escissione locale e rimozione di mezzi di fissazione interna eccetto anca e femore senza CC</t>
  </si>
  <si>
    <t>539  |  Linfoma e leucemia con interventi chirurgici maggiori con CC</t>
  </si>
  <si>
    <t>54  |  Interventi su seni e mastoide, età &lt; 18 anni</t>
  </si>
  <si>
    <t>540  |  Linfoma e leucemia con interventi chirurgici maggiori senza CC</t>
  </si>
  <si>
    <t>541  |  Ossigenazione extracorporea a membrane o tracheostomia con ventilazione meccanica = 96 ore o diagnosi principale non relativa a  faccia, bocca e collo con intervento chirurgico maggiore</t>
  </si>
  <si>
    <t>542  |  Tracheostomia con ventilazione meccanica = 96 ore o diagnosi principale non relativa a faccia, bocca e collo senza intervento chirurgico maggiore</t>
  </si>
  <si>
    <t>543  |  Craniotomia con impianto di dispositivo maggiore o diagnosi principale di patologia acuta complessa del sistema nervoso centrale</t>
  </si>
  <si>
    <t>544  |  Sostituzione di articolazioni maggiori o reimpianto degli arti inferiori</t>
  </si>
  <si>
    <t>545  |  Revisione di sostituzione dell'anca o del ginocchio</t>
  </si>
  <si>
    <t>546  |  Artrodesi verterbale eccetto cervicale con deviazione della colonna vertebrale o neoplasia maligna</t>
  </si>
  <si>
    <t>547  |  Bypass coronarico con cateterismo cardiaco con diagnosi cardiovascolare maggiore</t>
  </si>
  <si>
    <t>548  |  Bypass coronarico con cateterismo cardiaco senza diagnosi cardiovascolare maggiore</t>
  </si>
  <si>
    <t>549  |  Bypass coronarico senza cateterismo cardiaco con diagnosi cardiovascolare maggiore</t>
  </si>
  <si>
    <t>55  |  Miscellanea di interventi su orecchio, naso, bocca e gola</t>
  </si>
  <si>
    <t>550  |  Bypass coronarico senza cateterismo cardiaco senza diagnosi cardiovascolare maggiore</t>
  </si>
  <si>
    <t>551  |  Impianto di pacemaker cardiaco permanente con diagnosi cardiovascolare maggiore o di defibrillatore automatico (AICD) o di generatore di impulsi</t>
  </si>
  <si>
    <t>552  |  Altro impianto di pacemaker cardiaco permanente senza diagnosi cardiovascolare maggiore</t>
  </si>
  <si>
    <t>553  |  Altri interventi vascolari con CC con diagnosi cardiovascolare maggiore</t>
  </si>
  <si>
    <t>554  |  Altri interventi vascolari con CC senza diagnosi cardiovascolare maggiore</t>
  </si>
  <si>
    <t>555  |  Interventi sul sistema cardiovascolare per via percutanea con diagnosi cardiovascolare maggiore</t>
  </si>
  <si>
    <t>556  |  Interventi sul sistema cardiovascolare per via percutanea con stent non medicato senza diagnosi cardiovascolare maggiore</t>
  </si>
  <si>
    <t>557  |  Interventi sul sistema cardiovascolare per via percutanea con stent medicato con diagnosi cardiovascolare maggiore</t>
  </si>
  <si>
    <t>558  |  Interventi sul sistema cardiovascolare per via percutanea con stent medicato senza diagnosi cardiovascolare maggiore</t>
  </si>
  <si>
    <t>559  |  Ictus ischemico acuto con uso di agenti trombolitici</t>
  </si>
  <si>
    <t>56  |  Rinoplastica</t>
  </si>
  <si>
    <t>560  |  Infezioni batteriche e tubercolosi del sistema nervoso</t>
  </si>
  <si>
    <t>561  |  Infezioni non batteriche del sistema nervoso eccetto meningite virale</t>
  </si>
  <si>
    <t>562  |  Convulsioni, età &gt; 17 anni con CC</t>
  </si>
  <si>
    <t>563  |  Convulsioni, età &gt; 17 anni senza CC</t>
  </si>
  <si>
    <t>564  |  Cefalea, età &gt; 17 anni</t>
  </si>
  <si>
    <t>565  |  Diagnosi relative all'apparato respiratorio con respirazione assistita = 96 ore</t>
  </si>
  <si>
    <t>566  |  Diagnosi relative all'apparato respiratorio con respirazione assistita &lt; 96 ore</t>
  </si>
  <si>
    <t>567  |  Interventi su esofago, stomaco e duodeno, età &gt; 17 anni con CC con diagnosi gastrointestinale maggiore</t>
  </si>
  <si>
    <t>568  |  Interventi su esofago, stomaco e duodeno, età &gt; 17 anni con CC senza diagnosi gastrointestinale maggiore</t>
  </si>
  <si>
    <t>569  |  Interventi maggiori su intestino crasso e tenue con CC con diagnosi gastrointestinale maggiore</t>
  </si>
  <si>
    <t>57  |  Interventi su tonsille e adenoidi eccetto solo tonsillectomia e/o adenoidectomia, età &gt;17 anni</t>
  </si>
  <si>
    <t>570  |  Interventi maggiori su intestino crasso e tenue con CC senza diagnosi gastrointestinale maggiore</t>
  </si>
  <si>
    <t>571  |  Malattie maggiori dell'esofago</t>
  </si>
  <si>
    <t>572  |  Malattie gastrointestinali maggiori e infezioni peritoneali</t>
  </si>
  <si>
    <t>573  |  Interventi maggiori sulla vescica</t>
  </si>
  <si>
    <t>574  |  Diagnosi ematologiche/immunologiche maggiori eccetto anemia falciforme e coagulopatie</t>
  </si>
  <si>
    <t>575  |  Setticemia con ventilazione meccanica = 96 ore, età &gt; 17 anni</t>
  </si>
  <si>
    <t>576  |  Setticemia senza ventilazione meccanica  = 96 ore, età &gt; 17 anni</t>
  </si>
  <si>
    <t>577  |  Inserzione di stent carotideo</t>
  </si>
  <si>
    <t>578  |  Malattie infettive e parassitarie con intervento chirurgico</t>
  </si>
  <si>
    <t>579  |  Infezioni post-operatorie o post-traumatiche con intervento chirurgico</t>
  </si>
  <si>
    <t>58  |  Interventi su tonsille e adenoidi eccetto solo tonsillectomia e/o adenoidectomia, età &lt; 18 anni</t>
  </si>
  <si>
    <t>59  |  Tonsillectomia e/o adenoidectomia, età &gt; 17 anni</t>
  </si>
  <si>
    <t>6  |  Decompressione del tunnel carpale</t>
  </si>
  <si>
    <t>60  |  Tonsillectomia e/o adenoidectomia, età &lt; 18 anni</t>
  </si>
  <si>
    <t>61  |  Miringotomia con inserzione di tubo, età &gt; 17 anni</t>
  </si>
  <si>
    <t>62  |  Miringotomia con inserzione di tubo, età &lt; 18 anni</t>
  </si>
  <si>
    <t>63  |  Altri interventi su orecchio, naso, bocca e gola</t>
  </si>
  <si>
    <t>64  |  Neoplasie maligne di orecchio, naso, bocca e gola</t>
  </si>
  <si>
    <t>65  |  Alterazioni dell'equilibrio</t>
  </si>
  <si>
    <t>66  |  Epistassi</t>
  </si>
  <si>
    <t>67  |  Epiglottite</t>
  </si>
  <si>
    <t>68  |  Otite media e infezioni alte vie respiratorie, età &gt; 17 anni con CC</t>
  </si>
  <si>
    <t>69  |  Otite media e infezioni alte vie respiratorie, età &gt; 17 anni senza CC</t>
  </si>
  <si>
    <t>7  |  Interventi su nervi periferici e cranici e altri interventi su sistema nervoso con CC</t>
  </si>
  <si>
    <t>70  |  Otite media e infezioni alte vie respiratorie, età &lt; 18 anni</t>
  </si>
  <si>
    <t>71  |  Laringotracheite</t>
  </si>
  <si>
    <t>72  |  Traumatismi e deformità del naso</t>
  </si>
  <si>
    <t>73  |  Altre diagnosi relative a orecchio, naso, bocca e gola, età &gt; 17 anni</t>
  </si>
  <si>
    <t>74  |  Altre diagnosi relative a orecchio, naso, bocca e gola, età &lt; 18 anni</t>
  </si>
  <si>
    <t>75  |  Interventi maggiori sul torace</t>
  </si>
  <si>
    <t>76  |  Altri interventi sull'apparato respiratorio con CC</t>
  </si>
  <si>
    <t>77  |  Altri interventi sull'apparato respiratorio senza CC</t>
  </si>
  <si>
    <t>78  |  Embolia polmonare</t>
  </si>
  <si>
    <t>79  |  Infezioni e infiammazioni respiratorie, età &gt; 17 anni con CC</t>
  </si>
  <si>
    <t>8  |  Interventi su nervi periferici e cranici e altri interventi su sistema nervoso senza CC</t>
  </si>
  <si>
    <t>80  |  Infezioni e infiammazioni respiratorie, età &gt; 17 anni senza CC</t>
  </si>
  <si>
    <t>81  |  Infezioni e infiammazioni respiratorie, età &lt; 18 anni</t>
  </si>
  <si>
    <t>82  |  Neoplasie dell'apparato respiratorio</t>
  </si>
  <si>
    <t>83  |  Traumi maggiori del torace con CC</t>
  </si>
  <si>
    <t>84  |  Traumi maggiori del torace senza CC</t>
  </si>
  <si>
    <t>85  |  Versamento pleurico con CC</t>
  </si>
  <si>
    <t>86  |  Versamento pleurico senza CC</t>
  </si>
  <si>
    <t>87  |  Edema polmonare e insufficienza respiratoria</t>
  </si>
  <si>
    <t>88  |  Malattia polmonare cronica ostruttiva</t>
  </si>
  <si>
    <t>89  |  Polmonite semplice e pleurite, età &gt; 17 anni con CC</t>
  </si>
  <si>
    <t>9  |  Malattie e traumatismi del midollo spinale</t>
  </si>
  <si>
    <t>90  |  Polmonite semplice e pleurite, età &gt; 17 anni senza CC</t>
  </si>
  <si>
    <t>91  |  Polmonite semplice e pleurite, età &lt; 18 anni</t>
  </si>
  <si>
    <t>92  |  Malattia polmonare interstiziale con CC</t>
  </si>
  <si>
    <t>93  |  Malattia polmonare interstiziale senza CC</t>
  </si>
  <si>
    <t>94  |  Pneumotorace con CC</t>
  </si>
  <si>
    <t>95  |  Pneumotorace senza CC</t>
  </si>
  <si>
    <t>96  |  Bronchite e asma, età &gt; 17 anni con CC</t>
  </si>
  <si>
    <t>97  |  Bronchite e asma, età &gt; 17 anni senza CC</t>
  </si>
  <si>
    <t>98  |  Bronchite e asma, età &lt; 18 anni</t>
  </si>
  <si>
    <t>99  |  Segni e sintomi respiratori con CC</t>
  </si>
  <si>
    <t xml:space="preserve">    Pesaro e Urbino</t>
  </si>
  <si>
    <t>T. STD 10.000</t>
  </si>
  <si>
    <t>Causa Iniziale di Morte - European Short List (Macro)</t>
  </si>
  <si>
    <t>N.</t>
  </si>
  <si>
    <t>Malattie del sistema circolatorio</t>
  </si>
  <si>
    <t>Tumori</t>
  </si>
  <si>
    <t>Malattie del sistema respiratorio</t>
  </si>
  <si>
    <t>Malattie del sistema nervoso e organi senso</t>
  </si>
  <si>
    <t>Cause di traumatismo e avvelenamento</t>
  </si>
  <si>
    <t>Malattie endocrine, nutrizionali e metaboliche</t>
  </si>
  <si>
    <t>Malattie dell'apparato digerente</t>
  </si>
  <si>
    <t>Disturbi psichici e comportamentali</t>
  </si>
  <si>
    <t>Alcune malattie infettive e parassitarie</t>
  </si>
  <si>
    <t>Malattie dell'apparato genitourinario</t>
  </si>
  <si>
    <t>Sintomi, segni, risultati anomali, cause mal def</t>
  </si>
  <si>
    <t>Altro</t>
  </si>
  <si>
    <t>Sesso Maschile</t>
  </si>
  <si>
    <t>Sesso Femminile</t>
  </si>
  <si>
    <t>Territorio Regione Marche</t>
  </si>
  <si>
    <t>39.36</t>
  </si>
  <si>
    <t>20.84</t>
  </si>
  <si>
    <t>28.43</t>
  </si>
  <si>
    <t>37.47</t>
  </si>
  <si>
    <t>20.17</t>
  </si>
  <si>
    <t>27.26</t>
  </si>
  <si>
    <t>35.65</t>
  </si>
  <si>
    <t>18.93</t>
  </si>
  <si>
    <t>25.79</t>
  </si>
  <si>
    <t>35.82</t>
  </si>
  <si>
    <t>19.54</t>
  </si>
  <si>
    <t>26.24</t>
  </si>
  <si>
    <t>36.18</t>
  </si>
  <si>
    <t>18.86</t>
  </si>
  <si>
    <t>25.89</t>
  </si>
  <si>
    <t>36.64</t>
  </si>
  <si>
    <t>19.53</t>
  </si>
  <si>
    <t>26.51</t>
  </si>
  <si>
    <t>35.67</t>
  </si>
  <si>
    <t>19.24</t>
  </si>
  <si>
    <t>25.96</t>
  </si>
  <si>
    <t>33.28</t>
  </si>
  <si>
    <t>18.92</t>
  </si>
  <si>
    <t>24.79</t>
  </si>
  <si>
    <t>33.82</t>
  </si>
  <si>
    <t>24.93</t>
  </si>
  <si>
    <t>34.6</t>
  </si>
  <si>
    <t>19.43</t>
  </si>
  <si>
    <t>25.65</t>
  </si>
  <si>
    <t>32.47</t>
  </si>
  <si>
    <t>18.76</t>
  </si>
  <si>
    <t>24.32</t>
  </si>
  <si>
    <t>32.92</t>
  </si>
  <si>
    <t>18.06</t>
  </si>
  <si>
    <t>24.08</t>
  </si>
  <si>
    <t>31.81</t>
  </si>
  <si>
    <t>18.15</t>
  </si>
  <si>
    <t>23.64</t>
  </si>
  <si>
    <t>31.63</t>
  </si>
  <si>
    <t>17.99</t>
  </si>
  <si>
    <t>23.72</t>
  </si>
  <si>
    <t>punto di Lexis</t>
  </si>
  <si>
    <t>probabilità di morte a 0 anni (per mille)</t>
  </si>
  <si>
    <t>età media al decesso</t>
  </si>
  <si>
    <t>speranza di vita a 85 anni</t>
  </si>
  <si>
    <t>speranza di vita a 65 anni</t>
  </si>
  <si>
    <t>speranza di vita alla nascita</t>
  </si>
  <si>
    <t>tasso di mortalità (per mille abitanti)</t>
  </si>
  <si>
    <t> Marche</t>
  </si>
  <si>
    <t>19.9</t>
  </si>
  <si>
    <t>6.1</t>
  </si>
  <si>
    <t>79.9</t>
  </si>
  <si>
    <t>2.1</t>
  </si>
  <si>
    <t> Pesaro e Urbino</t>
  </si>
  <si>
    <t>10.4</t>
  </si>
  <si>
    <t>20.2</t>
  </si>
  <si>
    <t>1.4</t>
  </si>
  <si>
    <t> Ancona</t>
  </si>
  <si>
    <t>10.6</t>
  </si>
  <si>
    <t>5.9</t>
  </si>
  <si>
    <t>80.1</t>
  </si>
  <si>
    <t>2.3</t>
  </si>
  <si>
    <t> Macerata</t>
  </si>
  <si>
    <t>11.2</t>
  </si>
  <si>
    <t>19.6</t>
  </si>
  <si>
    <t>6.3</t>
  </si>
  <si>
    <t>79.8</t>
  </si>
  <si>
    <t>2.4</t>
  </si>
  <si>
    <t> Ascoli Piceno</t>
  </si>
  <si>
    <t>12.3</t>
  </si>
  <si>
    <t>19.4</t>
  </si>
  <si>
    <t>79.3</t>
  </si>
  <si>
    <t> Fermo</t>
  </si>
  <si>
    <t>11.1</t>
  </si>
  <si>
    <t>5.8</t>
  </si>
  <si>
    <t>80.5</t>
  </si>
  <si>
    <t>2.8</t>
  </si>
  <si>
    <t>81.6</t>
  </si>
  <si>
    <t>81.7</t>
  </si>
  <si>
    <t>81.5</t>
  </si>
  <si>
    <t>80.6</t>
  </si>
  <si>
    <t>82.1</t>
  </si>
  <si>
    <t>MASCHI</t>
  </si>
  <si>
    <t>11.5</t>
  </si>
  <si>
    <t>85.9</t>
  </si>
  <si>
    <t>7.2</t>
  </si>
  <si>
    <t>85.1</t>
  </si>
  <si>
    <t>23.2</t>
  </si>
  <si>
    <t>84.8</t>
  </si>
  <si>
    <t>1.7</t>
  </si>
  <si>
    <t>11.9</t>
  </si>
  <si>
    <t>22.9</t>
  </si>
  <si>
    <t>7.1</t>
  </si>
  <si>
    <t>85.4</t>
  </si>
  <si>
    <t>1.8</t>
  </si>
  <si>
    <t>86.4</t>
  </si>
  <si>
    <t>23.4</t>
  </si>
  <si>
    <t>7.6</t>
  </si>
  <si>
    <t>85.2</t>
  </si>
  <si>
    <t>3.2</t>
  </si>
  <si>
    <t>11.8</t>
  </si>
  <si>
    <t>85.8</t>
  </si>
  <si>
    <t>22.7</t>
  </si>
  <si>
    <t>84.9</t>
  </si>
  <si>
    <t>1.6</t>
  </si>
  <si>
    <t>12.1</t>
  </si>
  <si>
    <t>85.3</t>
  </si>
  <si>
    <t>22.8</t>
  </si>
  <si>
    <t>4.4</t>
  </si>
  <si>
    <t>FEMMINE</t>
  </si>
  <si>
    <t>Mortalità anno 2018</t>
  </si>
  <si>
    <t>Indicatori pricipali di Mortalità</t>
  </si>
  <si>
    <t>Età</t>
  </si>
  <si>
    <t>0-4 anni</t>
  </si>
  <si>
    <t>5-9 anni</t>
  </si>
  <si>
    <t>10-14 anni</t>
  </si>
  <si>
    <t>15-19 anni</t>
  </si>
  <si>
    <t>20-24 anni</t>
  </si>
  <si>
    <t>25-29 anni</t>
  </si>
  <si>
    <t>30-34 anni</t>
  </si>
  <si>
    <t>35-39 anni</t>
  </si>
  <si>
    <t>40-44 anni</t>
  </si>
  <si>
    <t>45-49 anni</t>
  </si>
  <si>
    <t>50-54 anni</t>
  </si>
  <si>
    <t>55-59 anni</t>
  </si>
  <si>
    <t>60-64 anni</t>
  </si>
  <si>
    <t>65-69 anni</t>
  </si>
  <si>
    <t>70-74 anni</t>
  </si>
  <si>
    <t>75-79 anni</t>
  </si>
  <si>
    <t>80-84 anni</t>
  </si>
  <si>
    <t>85-89 anni</t>
  </si>
  <si>
    <t>90-94 anni</t>
  </si>
  <si>
    <t>95 anni e più</t>
  </si>
  <si>
    <t>totale</t>
  </si>
  <si>
    <t>TASSO SPECIFICO PER ETA'</t>
  </si>
  <si>
    <t>TOTALE</t>
  </si>
  <si>
    <t>TIPOLOGIA INDICATORE</t>
  </si>
  <si>
    <t>Tasso mortalità malattie infettive M+F</t>
  </si>
  <si>
    <t>Tasso mortalità std malattie infettive M</t>
  </si>
  <si>
    <t>Tasso mortalità std malattie infettive F</t>
  </si>
  <si>
    <t>Tasso mortalità tumori M+F</t>
  </si>
  <si>
    <t>Tasso mortalità std tumori M</t>
  </si>
  <si>
    <t>Tasso mortalità std tumori F</t>
  </si>
  <si>
    <t>Tasso mortalità tumori apparato digerente M+F</t>
  </si>
  <si>
    <t>Tasso mortalità std tumori apparato digerente M</t>
  </si>
  <si>
    <t>Tasso mortalità std tumori apparato digerente F</t>
  </si>
  <si>
    <t>Tasso mortalità tumori maligni stomaco M+F</t>
  </si>
  <si>
    <t>Tasso mortalità std tumori maligni stomaco M</t>
  </si>
  <si>
    <t>Tasso mortalità std tumori maligni stomaco F</t>
  </si>
  <si>
    <t>Tasso mortalità tumori maligni colon,retto,ano M+F</t>
  </si>
  <si>
    <t>Tasso mortalità std tumori maligni colon,retto,ano M</t>
  </si>
  <si>
    <t>Tasso mortalità std tumori maligni colon,retto,ano F</t>
  </si>
  <si>
    <t>Tasso mortalità tumori maligni apparato respiratorio e organi intratoracici M+F</t>
  </si>
  <si>
    <t>Tasso mortalità std tumori maligni apparato respiratorio e organi intratoracici M</t>
  </si>
  <si>
    <t>Tasso mortalità std tumori maligni apparato respiratorio e organi intratoracici F</t>
  </si>
  <si>
    <t>Tasso mortalità tumori maligni trachea,bronchi,polmoni M+F</t>
  </si>
  <si>
    <t>Tasso mortalità std tumori maligni trachea,bronchi,polmoni M</t>
  </si>
  <si>
    <t>Tasso mortalità std tumori maligni trachea,bronchi,polmoni F</t>
  </si>
  <si>
    <t>Tasso mortalità tumori maligni mammella F</t>
  </si>
  <si>
    <t>Tasso mortalità std tumori maligni mammella F</t>
  </si>
  <si>
    <t>Tasso mortalità tumori maligni utero F</t>
  </si>
  <si>
    <t>Tasso mortalità std tumori maligni utero F</t>
  </si>
  <si>
    <t>Tasso mortalità tumori maligni prostata M</t>
  </si>
  <si>
    <t>Tasso mortalità std tumori maligni prostata M</t>
  </si>
  <si>
    <t>Tasso mortalità tumori maligni tessuti linfatico ed ematopoietico M+F</t>
  </si>
  <si>
    <t>Tasso mortalità std tumori maligni tessuti linfatico ed ematopoietico M</t>
  </si>
  <si>
    <t>Tasso mortalità std tumori maligni tessuti linfatico ed ematopoietico F</t>
  </si>
  <si>
    <t>Tasso mortalità malattie ghiandole endocrine,nutrizione,metabolismo M+F</t>
  </si>
  <si>
    <t>Tasso mortalità std malattie ghiandole endocrine,nutrizione,metabolismo M</t>
  </si>
  <si>
    <t>Tasso mortalità std malattie ghiandole endocrine,nutrizione,metabolismo F</t>
  </si>
  <si>
    <t>Tasso mortalità diabete mellito M+F</t>
  </si>
  <si>
    <t>Tasso mortalità std diabete mellito M</t>
  </si>
  <si>
    <t>Tasso mortalità std diabete mellito F</t>
  </si>
  <si>
    <t>Tasso mortalità malattie sangue,organi ematopoietici,disturbi immunitari M+F</t>
  </si>
  <si>
    <t>Tasso mortalità std malattie sangue,organi ematopoietici,disturbi immunitari M</t>
  </si>
  <si>
    <t>Tasso mortalità std malattie sangue,organi ematopoietici,disturbi immunitari F</t>
  </si>
  <si>
    <t>Tasso mortalità disturbi psichici M+F</t>
  </si>
  <si>
    <t>Tasso mortalità std disturbi psichici M</t>
  </si>
  <si>
    <t>Tasso mortalità std disturbi psichici F</t>
  </si>
  <si>
    <t>Tasso mortalità malattie sistema nervoso,organi dei sensi M+F</t>
  </si>
  <si>
    <t>Tasso mortalità std malattie sistema nervoso,organi dei sensi M</t>
  </si>
  <si>
    <t>Tasso mortalità std malattie sistema nervoso,organi dei sensi F</t>
  </si>
  <si>
    <t>Tasso mortalità malattie sistema circolatorio M+F</t>
  </si>
  <si>
    <t>Tasso mortalità std malattie sistema circolatorio M</t>
  </si>
  <si>
    <t>Tasso mortalità std malattie sistema circolatorio F</t>
  </si>
  <si>
    <t>Tasso mortalità malattie ischemiche cuore M+F</t>
  </si>
  <si>
    <t>Tasso mortalità std malattie ischemiche cuore M</t>
  </si>
  <si>
    <t>Tasso mortalità std malattie ischemiche cuore F</t>
  </si>
  <si>
    <t>Tasso mortalità disturbi circolatori encefalo M+F</t>
  </si>
  <si>
    <t>Tasso mortalità std disturbi circolatori encefalo M</t>
  </si>
  <si>
    <t>Tasso mortalità std disturbi circolatori encefalo F</t>
  </si>
  <si>
    <t>Tasso mortalità malattie apparato respiratorio M+F</t>
  </si>
  <si>
    <t>Tasso mortalità std malattie apparato respiratorio M</t>
  </si>
  <si>
    <t>Tasso mortalità std malattie apparato respiratorio F</t>
  </si>
  <si>
    <t>Tasso mortalità polmonite,influenza M+F</t>
  </si>
  <si>
    <t>Tasso mortalità std polmonite,influenza M</t>
  </si>
  <si>
    <t>Tasso mortalità std polmonite,influenza F</t>
  </si>
  <si>
    <t>Tasso mortalità malattie polmonari croniche ostruttive M+F</t>
  </si>
  <si>
    <t>Tasso mortalità std malattie polmonari croniche ostruttive M</t>
  </si>
  <si>
    <t>Tasso mortalità std malattie polmonari croniche ostruttive F</t>
  </si>
  <si>
    <t>Tasso mortalità malattie apparato digerente M+F</t>
  </si>
  <si>
    <t>Tasso mortalità std malattie apparato digerente M</t>
  </si>
  <si>
    <t>Tasso mortalità std malattie apparato digerente F</t>
  </si>
  <si>
    <t>Tasso mortalità cirrosi,altre malattie croniche fegato M+F</t>
  </si>
  <si>
    <t>Tasso mortalità std cirrosi,altre malattie croniche fegato M</t>
  </si>
  <si>
    <t>Tasso mortalità std cirrosi,altre malattie croniche fegato F</t>
  </si>
  <si>
    <t>Tasso mortalità malattie apparato genito-urinario M+F</t>
  </si>
  <si>
    <t>Tasso mortalità std malattie apparato genito-urinario M</t>
  </si>
  <si>
    <t>Tasso mortalità std malattie apparato genito-urinario F</t>
  </si>
  <si>
    <t>Tasso mortalità traumatismi,avvelenamenti M+F</t>
  </si>
  <si>
    <t>Tasso mortalità std traumatismi,avvelenamenti M</t>
  </si>
  <si>
    <t>Tasso mortalità std traumatismi,avvelenamenti F</t>
  </si>
  <si>
    <t>MORTALITA' PER CAUSA</t>
  </si>
  <si>
    <t xml:space="preserve">Causa iniziale di Morte, Mortalità Proporzionale (European Short list, macro), Regione Marche, anno 2016 </t>
  </si>
  <si>
    <t>Numero e Tasso/10.000 Mortalità Malattie Sistema Circolatorio M+F, 2014-16</t>
  </si>
  <si>
    <t>N. Decessi</t>
  </si>
  <si>
    <t>TG/10.000</t>
  </si>
  <si>
    <t>TSD 10.000</t>
  </si>
  <si>
    <t>MORTALITA' GENERALE</t>
  </si>
  <si>
    <t>Freq</t>
  </si>
  <si>
    <t>489  |  H,I,V, associato ad altre patologie maggiori correlate</t>
  </si>
  <si>
    <t>490  |  H,I,V, associato o non ad altre patologie correlate</t>
  </si>
  <si>
    <t>488  |  H,I,V, associato ad intervento chirurgico esteso</t>
  </si>
  <si>
    <t>% sul Tot. DRG</t>
  </si>
  <si>
    <t>DEGENZA</t>
  </si>
  <si>
    <t>Media gg</t>
  </si>
  <si>
    <t>E Fornitura di acqua; reti fognarie, attività di gestione dei rifiuti</t>
  </si>
  <si>
    <t>G Commercio all'ingrosso e al dettaglio; riparazione di autoveicoli e moto</t>
  </si>
  <si>
    <t>Totale dimessi Prov.extra regione</t>
  </si>
  <si>
    <t>Totale dimessi Prov. extra regione</t>
  </si>
  <si>
    <t>Andamento Mortalità per Tumori, Regione Marche, N Decessi, Tasso STD/10.000, anni 2003-2016</t>
  </si>
  <si>
    <t>Numero e Tasso/10.000 Mortalità per Tumori M+F, Anni 2014-2016</t>
  </si>
  <si>
    <t>Mortalità Malattie Sistema Circolatorio, Regione Marche, N Decessi e Tasso STD/10.000, 2003-2016</t>
  </si>
  <si>
    <t>Descrizione</t>
  </si>
  <si>
    <t>Denominazione</t>
  </si>
  <si>
    <t>ASUR Marche</t>
  </si>
  <si>
    <t>Tasso di ospedalizzazione (ordinario e diurno) standardizzato in rapporto alla popolazione residente</t>
  </si>
  <si>
    <t>AV1 Pesaro-Urbino</t>
  </si>
  <si>
    <t>AV2 Ancona</t>
  </si>
  <si>
    <t>AV3 Macerata</t>
  </si>
  <si>
    <t>AV4 Fermo</t>
  </si>
  <si>
    <t>AV5 Ascoli Piceno</t>
  </si>
  <si>
    <t xml:space="preserve">Tasso di accessi in ricoveri day hospital di tipo medico (standardizzato per età) in rapporto alla popolazione residente. </t>
  </si>
  <si>
    <t xml:space="preserve">Tasso di ricovero diurno di tipo medico-diagnostico in rapporto alla popolazione residente. </t>
  </si>
  <si>
    <t xml:space="preserve">Percentuale di pazienti (età 65+) con diagnosi di frattura del collo del femore operati entro 2 giorni in regime ordinario. </t>
  </si>
  <si>
    <t>Proporzione colecistectomie laparoscopiche con degenza inferiore a 3 giorni</t>
  </si>
  <si>
    <t>Proporzione di interventi per tumore maligno della mammella eseguiti in reparti con volumi di attività superiore a 135 interventi annui</t>
  </si>
  <si>
    <t xml:space="preserve">% di Parti cesarei primari in strutture con meno o più di 1000 parti all'anno            </t>
  </si>
  <si>
    <t>Ospedalizzazione per complicanze a breve termine del diabete</t>
  </si>
  <si>
    <t>Ospedalizzazione per complicanze a lungo termine del diabete</t>
  </si>
  <si>
    <t>Ospedalizzazione per broncopneumopatia cronica ostruttiva</t>
  </si>
  <si>
    <t>Ospedalizzazione per scompenso cardiaco</t>
  </si>
  <si>
    <t>Percentuale di prestazioni, garantite entro i tempi, della classe di priorità B in rapporto al totale di prestazioni di classe B.</t>
  </si>
  <si>
    <t>Tasso di pazienti trattati in ADI (CIA1)</t>
  </si>
  <si>
    <t>Tasso di pazienti trattati in ADI (CIA2)</t>
  </si>
  <si>
    <t>Tasso di pazienti trattati in ADI (CIA3)</t>
  </si>
  <si>
    <t>Percentuale di ricoveri ripetuti in psichiatria sul totale dei ricoveri per patologie psichiatriche</t>
  </si>
  <si>
    <t>Numero deceduti per causa di tumore assistiti dalla Rete di cure palliative sul numero deceduti per causa tumore</t>
  </si>
  <si>
    <t>Numero di anziani non autosufficienti in trattamento socio-sanitario residenziale in rapporto alla popolazione</t>
  </si>
  <si>
    <t>Indicatore 2019</t>
  </si>
  <si>
    <t>Indicatore 2018</t>
  </si>
  <si>
    <t>INDICATORI DI VALUTAZIONE</t>
  </si>
  <si>
    <t>Δ-N-2018-19</t>
  </si>
  <si>
    <t>Δ-%-2018-19</t>
  </si>
  <si>
    <t>Tasso infortuni Mortali ogni 100.000, distribuzione per comparto (INAIL), Marche 2018</t>
  </si>
  <si>
    <t>Infortuni sul lavoro Mortali, Modalità di accadimento (INAIL), Regione Marche, 2014-2018</t>
  </si>
  <si>
    <t>Numero Malattie professionali denunciate, totale gestione (INAIL), Regione Marche, 2013-2018</t>
  </si>
  <si>
    <t>STRUTTURA POPOLAZIONE anno 2019</t>
  </si>
  <si>
    <t>Dev_S</t>
  </si>
  <si>
    <t>PROGRAMMI DI SCREENING</t>
  </si>
  <si>
    <t>MIN</t>
  </si>
  <si>
    <t>MAX</t>
  </si>
  <si>
    <t>VARIANZA</t>
  </si>
  <si>
    <t>Attivo</t>
  </si>
  <si>
    <t>Parzialmente attivo</t>
  </si>
  <si>
    <t>Sedentario</t>
  </si>
  <si>
    <t>Consiglio fare attività fisica</t>
  </si>
  <si>
    <t>Abruzzo</t>
  </si>
  <si>
    <t>Basilicata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</si>
  <si>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</si>
  <si>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</si>
  <si>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</si>
  <si>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</si>
  <si>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</si>
  <si>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</si>
  <si>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</si>
  <si>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Molise</t>
  </si>
  <si>
    <t>Piemonte</t>
  </si>
  <si>
    <t>Provincia di Bolzano</t>
  </si>
  <si>
    <t>Provincia di Trento</t>
  </si>
  <si>
    <t>Puglia</t>
  </si>
  <si>
    <t>Sardegna</t>
  </si>
  <si>
    <t>Sicilia</t>
  </si>
  <si>
    <t>Toscana</t>
  </si>
  <si>
    <t>Umbria</t>
  </si>
  <si>
    <t>Valle d'Aosta</t>
  </si>
  <si>
    <t>Veneto</t>
  </si>
  <si>
    <t>Sovrappeso</t>
  </si>
  <si>
    <t>Obesi</t>
  </si>
  <si>
    <t>Consiglio perdere peso a persone in eccesso ponderale</t>
  </si>
  <si>
    <t>Consumo quotidiano di 5 porzioni frutta</t>
  </si>
  <si>
    <t>Consumo alcol</t>
  </si>
  <si>
    <t>Consumo fuori pasto</t>
  </si>
  <si>
    <t>Consumo abituale elevato</t>
  </si>
  <si>
    <t>Consumo binge</t>
  </si>
  <si>
    <t>Consumo a maggior rischio</t>
  </si>
  <si>
    <t>Bevitori a maggior rischio consigliati di bere meno dal medico</t>
  </si>
  <si>
    <t>Fumatori</t>
  </si>
  <si>
    <t>Ex-Fumatori</t>
  </si>
  <si>
    <t>Chiesto se fuma</t>
  </si>
  <si>
    <t>Consiglio smettere</t>
  </si>
  <si>
    <t>Misurato pressione arteriosa negli ultimi 2 anni</t>
  </si>
  <si>
    <t>Ipertensione riferita</t>
  </si>
  <si>
    <t>Misurato colesterolemia almeno una volta nella vita</t>
  </si>
  <si>
    <t>Ipercolesterolemia riferita</t>
  </si>
  <si>
    <t>Calcolo rischio cardiovascolare</t>
  </si>
  <si>
    <t>Almeno un fattore di rischio cardiovascolare</t>
  </si>
  <si>
    <t>Diabete</t>
  </si>
  <si>
    <t>Uso cintura anteriore sempre</t>
  </si>
  <si>
    <t>Uso cintura posteriore sempre</t>
  </si>
  <si>
    <t>Uso casco sempre</t>
  </si>
  <si>
    <t>Uso inadeguato/non uso di dispositivi sicurezza per bambini 0-6 anni</t>
  </si>
  <si>
    <t>Guida sotto effetto alcol</t>
  </si>
  <si>
    <t>Controlli forze ordine</t>
  </si>
  <si>
    <t>Controlli con etilotest</t>
  </si>
  <si>
    <t>Copertura screening cervicale totale</t>
  </si>
  <si>
    <t>Copertura screening cervicale organizzato</t>
  </si>
  <si>
    <t>Copertura screening cervicale spontaneo</t>
  </si>
  <si>
    <t>Copertura screening mammografico totale</t>
  </si>
  <si>
    <t>Copertura screening mammografico organizzato</t>
  </si>
  <si>
    <t>Copertura screening mammografico spontaneo</t>
  </si>
  <si>
    <t>Copertura screening colorettale totale</t>
  </si>
  <si>
    <t>Copertura screening colorettale organizzato</t>
  </si>
  <si>
    <t>Copertura screening colorettale spontaneo</t>
  </si>
  <si>
    <t>Ricerca sangue occulto nelle feci negli ultimi 2 anni</t>
  </si>
  <si>
    <t>Colonscopia/rettosigmoidoscopia negli ultimi 5 anni</t>
  </si>
  <si>
    <t>Piemonte *</t>
  </si>
  <si>
    <t>Copertura vaccinale nei 18-64enni</t>
  </si>
  <si>
    <t>Copertura vaccinale nei 18-64enni con almeno 1 patologia cronica</t>
  </si>
  <si>
    <t>Copertura vaccinale nei 18-64enni senza patologie croniche</t>
  </si>
  <si>
    <t>Regione</t>
  </si>
  <si>
    <t>STILI DI VITA</t>
  </si>
  <si>
    <t>n,d,</t>
  </si>
  <si>
    <r>
      <rPr>
        <b/>
        <i/>
        <sz val="7"/>
        <rFont val="Calibri"/>
        <family val="2"/>
        <scheme val="minor"/>
      </rPr>
      <t>Fonte</t>
    </r>
    <r>
      <rPr>
        <i/>
        <sz val="7"/>
        <rFont val="Calibri"/>
        <family val="2"/>
        <scheme val="minor"/>
      </rPr>
      <t>: Interviste progetto PASSI, report Regione Marche anni 2015-2018, Epicentro</t>
    </r>
  </si>
  <si>
    <r>
      <rPr>
        <b/>
        <i/>
        <sz val="8"/>
        <color theme="1"/>
        <rFont val="Calibri"/>
        <family val="2"/>
        <scheme val="minor"/>
      </rPr>
      <t xml:space="preserve">Fonte: </t>
    </r>
    <r>
      <rPr>
        <i/>
        <sz val="8"/>
        <color theme="1"/>
        <rFont val="Calibri"/>
        <family val="2"/>
        <scheme val="minor"/>
      </rPr>
      <t>ISTAT, demo-istat: http://demo.istat.it/</t>
    </r>
  </si>
  <si>
    <r>
      <rPr>
        <b/>
        <i/>
        <sz val="8"/>
        <color theme="1"/>
        <rFont val="Calibri"/>
        <family val="2"/>
        <scheme val="minor"/>
      </rPr>
      <t xml:space="preserve">Fonte: </t>
    </r>
    <r>
      <rPr>
        <i/>
        <sz val="8"/>
        <color theme="1"/>
        <rFont val="Calibri"/>
        <family val="2"/>
        <scheme val="minor"/>
      </rPr>
      <t>ISTAT-Lavoro, http://dati.istat.it/Index.aspx?DataSetCode=DCCV_TAXDISOCCU</t>
    </r>
  </si>
  <si>
    <r>
      <rPr>
        <b/>
        <i/>
        <sz val="8"/>
        <color theme="1"/>
        <rFont val="Calibri"/>
        <family val="2"/>
        <scheme val="minor"/>
      </rPr>
      <t xml:space="preserve">Fonte: </t>
    </r>
    <r>
      <rPr>
        <i/>
        <sz val="8"/>
        <color theme="1"/>
        <rFont val="Calibri"/>
        <family val="2"/>
        <scheme val="minor"/>
      </rPr>
      <t>INAIL https://bancadaticsa.inail.it/bancadaticsa/login.asp</t>
    </r>
  </si>
  <si>
    <r>
      <rPr>
        <b/>
        <i/>
        <sz val="8"/>
        <color theme="1"/>
        <rFont val="Calibri"/>
        <family val="2"/>
        <scheme val="minor"/>
      </rPr>
      <t>Fonte</t>
    </r>
    <r>
      <rPr>
        <i/>
        <sz val="8"/>
        <color theme="1"/>
        <rFont val="Calibri"/>
        <family val="2"/>
        <scheme val="minor"/>
      </rPr>
      <t>: Regione Marche Flusso dati PF Prevenzione e Promozione Salute</t>
    </r>
  </si>
  <si>
    <r>
      <rPr>
        <b/>
        <i/>
        <sz val="8"/>
        <color theme="1"/>
        <rFont val="Calibri"/>
        <family val="2"/>
        <scheme val="minor"/>
      </rPr>
      <t>Fonte</t>
    </r>
    <r>
      <rPr>
        <i/>
        <sz val="8"/>
        <color theme="1"/>
        <rFont val="Calibri"/>
        <family val="2"/>
        <scheme val="minor"/>
      </rPr>
      <t>: Regione Marche Flusso dati Veterinaria e Igiene Alimenti</t>
    </r>
  </si>
  <si>
    <t>Residenzialità e semi-residenzialità</t>
  </si>
  <si>
    <t>Tipologia Intervento</t>
  </si>
  <si>
    <t>A.V.1</t>
  </si>
  <si>
    <t>A.V.2</t>
  </si>
  <si>
    <t>A.V.3</t>
  </si>
  <si>
    <t>A.V.4</t>
  </si>
  <si>
    <t>A.V.5</t>
  </si>
  <si>
    <t>Posti previsti DGR 1105/17</t>
  </si>
  <si>
    <t>Anziani</t>
  </si>
  <si>
    <t>Disabilità</t>
  </si>
  <si>
    <t>Salute Mentale</t>
  </si>
  <si>
    <t>Dipendenze</t>
  </si>
  <si>
    <t>Adulti</t>
  </si>
  <si>
    <t>Minorenni</t>
  </si>
  <si>
    <t>Utenza Anziani</t>
  </si>
  <si>
    <t>Tipologia Intervento, Utenza Anziani</t>
  </si>
  <si>
    <t>CI - Cure Intermedie</t>
  </si>
  <si>
    <t>RS2 - RSA per Anziani non autosufficienti</t>
  </si>
  <si>
    <t>RPDEM - Residenza Protetta Demenze</t>
  </si>
  <si>
    <t>RPA - Residenza Protetta Anziani</t>
  </si>
  <si>
    <t>CR - Casa Riposo</t>
  </si>
  <si>
    <t>CA - Casa Albergo</t>
  </si>
  <si>
    <t>CAA - Casa Alloggio per Anziani</t>
  </si>
  <si>
    <t>CDD - Centro Diurno Demenze</t>
  </si>
  <si>
    <t>CDA - Centro Diurno per Anziani</t>
  </si>
  <si>
    <t>Utenza Disabilità</t>
  </si>
  <si>
    <t>Tipologia Intervento, Utenza Disabilità</t>
  </si>
  <si>
    <t>PRF1 - Residenze Sanitarie Riabilitazione (RSR) Intensiva</t>
  </si>
  <si>
    <t>PRF4 - Unità Speciali Residenziali</t>
  </si>
  <si>
    <t>PRF2 - Residenze Sanitarie Riabilitazione (RSR) Estensiva - RD1.2</t>
  </si>
  <si>
    <t>PRF2 - Residenze Sanitarie Riabilitazione (RSR) Estensiva - RD1.3</t>
  </si>
  <si>
    <t xml:space="preserve">PRF3 - Residenze Sanitarie Assistenziali (RSA) disabili </t>
  </si>
  <si>
    <t>RPD - Residenza Protetta per Disabili</t>
  </si>
  <si>
    <t>COSER - Comunità Socio Educativo Riabilitativa</t>
  </si>
  <si>
    <t>CAD - Comunità Alloggio per Disabili</t>
  </si>
  <si>
    <t>PRF6 - Centro Diurno per Disabili psico-fisico-sensoriali</t>
  </si>
  <si>
    <t>CSER - Centro Diurno Socio Educativo Riabilitativo</t>
  </si>
  <si>
    <t>Utenza Salute Mentale</t>
  </si>
  <si>
    <t>Tipologia Intervento, Utenza Salute Mentale</t>
  </si>
  <si>
    <t>SRP1 - Strutture Residenziali Terapeutiche (SRT)</t>
  </si>
  <si>
    <t>SRP5 - Modulo Sperimentale residenziale per pazienti adolescenti</t>
  </si>
  <si>
    <t>SRP2 - Strutture Riabilitative Residenziali (SRR)</t>
  </si>
  <si>
    <t>SRP3 - Comunità Protetta (CP)</t>
  </si>
  <si>
    <t>SRP4 - Gruppo Appartamento</t>
  </si>
  <si>
    <t>CADM - Comunità Alloggio per persone con disturbi mentali</t>
  </si>
  <si>
    <t>CD - Centro Diurno Psichiatrico</t>
  </si>
  <si>
    <t>Semiresidenziale per adolescenti con problemi psichiatrici SSRT-IA</t>
  </si>
  <si>
    <t>Utenza Dipendenze</t>
  </si>
  <si>
    <t>Tipologia Intervento, Utenza Dipendenze</t>
  </si>
  <si>
    <t>STD1A - Strutture Riabilitazione Tossicodipendenti (Comorbilità Psic)</t>
  </si>
  <si>
    <t>STD2B - Strutture Riabilitazione Tossicodipendenti, Genitori-Bambini</t>
  </si>
  <si>
    <t>STD1C - Strutture Riabilitazione per Tossicodipendenti-minorenni</t>
  </si>
  <si>
    <t xml:space="preserve">STD2 - Strutture Riabilitazione per Tossicodipendenti </t>
  </si>
  <si>
    <t>STD3 - Strutt. Riab.ne Toss. - Cat - Comunità alloggio per ex Toss.</t>
  </si>
  <si>
    <t>STD4 Gruppo Appartamento</t>
  </si>
  <si>
    <t>CDT - Centro Diurno per Tossicodipendenti</t>
  </si>
  <si>
    <t>Utenza Adulti</t>
  </si>
  <si>
    <t>Tipologia Intervento, Utenza Adulti</t>
  </si>
  <si>
    <t>CRCP - Hospice</t>
  </si>
  <si>
    <t>RC - Residenze Collettive o case alloggio per malati AIDS</t>
  </si>
  <si>
    <t>CPAA - Centro di Pronta Accoglienza per Adulti</t>
  </si>
  <si>
    <t>AS - Alloggi Sociali per Adulti in Difficoltà</t>
  </si>
  <si>
    <t>CADED - Centro di Accoglienza per ex-detenuti</t>
  </si>
  <si>
    <t>CADVV - Casa accoglienza per Donne, anche con figli, vittime di violenza o sfruttamento sessuale</t>
  </si>
  <si>
    <t>CAGM - Comunità Alloggio gestanti/madri anche con figlio carico</t>
  </si>
  <si>
    <t>CF – Casa-famiglia</t>
  </si>
  <si>
    <t>CFA - Comunità Familiare per Adulti</t>
  </si>
  <si>
    <t>Utenza Minorenni</t>
  </si>
  <si>
    <t>Tipologia Intervento, Utenza Minorenni</t>
  </si>
  <si>
    <t>CPAM - Comunità di Pronta Accoglienza per Minori</t>
  </si>
  <si>
    <t>CEM - Comunità Educativa</t>
  </si>
  <si>
    <t>CFM - Comunità Familiare per Minori</t>
  </si>
  <si>
    <t>CAAD - Comunità Alloggio per Adolescenti</t>
  </si>
  <si>
    <t>Posti autorizzati: Residenzialità e semi-residenzialità, Regione Marche anno 2019</t>
  </si>
  <si>
    <r>
      <rPr>
        <b/>
        <i/>
        <sz val="8"/>
        <color theme="1"/>
        <rFont val="Calibri"/>
        <family val="2"/>
        <scheme val="minor"/>
      </rPr>
      <t>Fonte</t>
    </r>
    <r>
      <rPr>
        <i/>
        <sz val="8"/>
        <color theme="1"/>
        <rFont val="Calibri"/>
        <family val="2"/>
        <scheme val="minor"/>
      </rPr>
      <t>: Osservatorio Regionale Politiche Sociali</t>
    </r>
  </si>
  <si>
    <r>
      <rPr>
        <b/>
        <i/>
        <sz val="8"/>
        <color theme="1"/>
        <rFont val="Calibri"/>
        <family val="2"/>
        <scheme val="minor"/>
      </rPr>
      <t>Fonte</t>
    </r>
    <r>
      <rPr>
        <i/>
        <sz val="8"/>
        <color theme="1"/>
        <rFont val="Calibri"/>
        <family val="2"/>
        <scheme val="minor"/>
      </rPr>
      <t>: Regione Marche Flussi Informativi e Osservatorio Epidemiologico Regionale</t>
    </r>
  </si>
  <si>
    <r>
      <rPr>
        <b/>
        <i/>
        <sz val="8"/>
        <color theme="1"/>
        <rFont val="Calibri"/>
        <family val="2"/>
        <scheme val="minor"/>
      </rPr>
      <t>Fonte</t>
    </r>
    <r>
      <rPr>
        <i/>
        <sz val="8"/>
        <color theme="1"/>
        <rFont val="Calibri"/>
        <family val="2"/>
        <scheme val="minor"/>
      </rPr>
      <t>: ISTAT Mortalità, http://dati.istat.it/Index.aspx?DataSetCode=DCIS_MORTALITA1</t>
    </r>
  </si>
  <si>
    <r>
      <rPr>
        <b/>
        <i/>
        <sz val="8"/>
        <color theme="1"/>
        <rFont val="Calibri"/>
        <family val="2"/>
        <scheme val="minor"/>
      </rPr>
      <t>Fonte</t>
    </r>
    <r>
      <rPr>
        <i/>
        <sz val="8"/>
        <color theme="1"/>
        <rFont val="Calibri"/>
        <family val="2"/>
        <scheme val="minor"/>
      </rPr>
      <t>: ISTAT Mortalità, query HFA</t>
    </r>
  </si>
  <si>
    <t>ANALISI SDO - DRG</t>
  </si>
  <si>
    <r>
      <rPr>
        <b/>
        <i/>
        <sz val="8"/>
        <color theme="1"/>
        <rFont val="Calibri"/>
        <family val="2"/>
        <scheme val="minor"/>
      </rPr>
      <t>Fonte</t>
    </r>
    <r>
      <rPr>
        <i/>
        <sz val="8"/>
        <color theme="1"/>
        <rFont val="Calibri"/>
        <family val="2"/>
        <scheme val="minor"/>
      </rPr>
      <t>: Elaborazione Osservatorio Epidemiologico Regione Marche anno 2020</t>
    </r>
  </si>
  <si>
    <t xml:space="preserve">Δ % sul valore di riferimento Nazionale </t>
  </si>
  <si>
    <t>Prestazioni Ambulatoriali</t>
  </si>
  <si>
    <r>
      <rPr>
        <b/>
        <i/>
        <sz val="8"/>
        <color theme="1"/>
        <rFont val="Calibri"/>
        <family val="2"/>
        <scheme val="minor"/>
      </rPr>
      <t>Fonte</t>
    </r>
    <r>
      <rPr>
        <i/>
        <sz val="8"/>
        <color theme="1"/>
        <rFont val="Calibri"/>
        <family val="2"/>
        <scheme val="minor"/>
      </rPr>
      <t>: Regione Marche fomte dati Screening e Prevenzione</t>
    </r>
  </si>
  <si>
    <t>INDICATORI</t>
  </si>
  <si>
    <t>PESARO</t>
  </si>
  <si>
    <t>Unità in più/meno dovute a variazioni territoriali</t>
  </si>
  <si>
    <t>Numero medio di componenti per famiglia</t>
  </si>
  <si>
    <t>Indicatore struttura popolazione attiva</t>
  </si>
  <si>
    <t>Settore di attività economica (Sezione Ateco)</t>
  </si>
  <si>
    <t>Ascoli-Piceno</t>
  </si>
  <si>
    <t>Δ% 2017-18</t>
  </si>
  <si>
    <t>AGRICOLTURA</t>
  </si>
  <si>
    <t>A Agricoltura, silvicoltura e pesca</t>
  </si>
  <si>
    <t>B Estrazione di minerali da cave e miniere</t>
  </si>
  <si>
    <t>C Attivita' manifatturiere</t>
  </si>
  <si>
    <t>D Fornitura di energia elettrica, gas, vapore e aria condizionata</t>
  </si>
  <si>
    <t>E Fornitura di acqua; reti fognarie, attivita' di gestione dei rifiuti e risanamento</t>
  </si>
  <si>
    <t>G Commercio all'ingrosso e al dettaglio; riparazione di autoveicoli e motocicli</t>
  </si>
  <si>
    <t>I Attivita' dei servizi di alloggio e di ristorazione</t>
  </si>
  <si>
    <t>J Servizi di informazione e comunicazione</t>
  </si>
  <si>
    <t>K Attivita' finanziarie e assicurative</t>
  </si>
  <si>
    <t>L Attivita' immobiliari</t>
  </si>
  <si>
    <t>M Attivita' professionali, scientifiche e tecniche</t>
  </si>
  <si>
    <t>N Noleggio, agenzie di viaggio, servizi di supporto alle imprese</t>
  </si>
  <si>
    <t>O Amministrazione pubblica e difesa; assicurazione sociale obbligatoria</t>
  </si>
  <si>
    <t>P Istruzione</t>
  </si>
  <si>
    <t>Q Sanita' e assistenza sociale</t>
  </si>
  <si>
    <t>R Attivita' artistiche, sportive, di intrattenimento e divertimento</t>
  </si>
  <si>
    <t>S Altre attivita' di servizi</t>
  </si>
  <si>
    <t>CONTO STATO</t>
  </si>
  <si>
    <t>DISTRIBUZIONE INFORTUNI SUL LAVORO PER COMPARTO (ATECO)</t>
  </si>
  <si>
    <t>MALATTIE PROFESSIONALI DISTRIBUITE PER COMPARTO ATECO</t>
  </si>
  <si>
    <t>Controllo Pop. feline sinantropiche-Sterilizz. Chirurgiche</t>
  </si>
  <si>
    <t>N Cani Vaganti Accalappiati senza Identificativo</t>
  </si>
  <si>
    <t>N Cani Vaganti Accalappiati con (di proprietà) territorio</t>
  </si>
  <si>
    <t>DESCRIZIONE_N-DRG SDO flusso completo 2018, Order Prov. Residenza</t>
  </si>
  <si>
    <r>
      <rPr>
        <b/>
        <i/>
        <sz val="8"/>
        <color theme="1"/>
        <rFont val="Calibri"/>
        <family val="2"/>
        <scheme val="minor"/>
      </rPr>
      <t>FONTE</t>
    </r>
    <r>
      <rPr>
        <i/>
        <sz val="8"/>
        <color theme="1"/>
        <rFont val="Calibri"/>
        <family val="2"/>
        <scheme val="minor"/>
      </rPr>
      <t>: http://www.pendingprogetto.it/2019/10/01/salute-mentale-in-italia-la-mappa-delle-diseguaglianze/</t>
    </r>
  </si>
  <si>
    <t>Indicatori Principali di epidemiologia psichiatrica, Regione Marche, anno 2017 e trend 2015-17</t>
  </si>
  <si>
    <r>
      <t xml:space="preserve">Stile di vita: </t>
    </r>
    <r>
      <rPr>
        <b/>
        <sz val="7"/>
        <rFont val="Calibri"/>
        <family val="2"/>
        <scheme val="minor"/>
      </rPr>
      <t>ATTIVITA' FISICA</t>
    </r>
  </si>
  <si>
    <r>
      <t xml:space="preserve">Stile di vita: </t>
    </r>
    <r>
      <rPr>
        <b/>
        <sz val="7"/>
        <rFont val="Calibri"/>
        <family val="2"/>
        <scheme val="minor"/>
      </rPr>
      <t>SOVRAPPESO</t>
    </r>
  </si>
  <si>
    <r>
      <t xml:space="preserve">Stile di vita: </t>
    </r>
    <r>
      <rPr>
        <b/>
        <sz val="7"/>
        <rFont val="Calibri"/>
        <family val="2"/>
        <scheme val="minor"/>
      </rPr>
      <t>CONSUMO DI ALCOL</t>
    </r>
  </si>
  <si>
    <r>
      <t xml:space="preserve">Stile di vita: </t>
    </r>
    <r>
      <rPr>
        <b/>
        <sz val="7"/>
        <rFont val="Calibri"/>
        <family val="2"/>
        <scheme val="minor"/>
      </rPr>
      <t>FUMATORI</t>
    </r>
  </si>
  <si>
    <r>
      <t xml:space="preserve">Stile di vita: </t>
    </r>
    <r>
      <rPr>
        <b/>
        <sz val="7"/>
        <rFont val="Calibri"/>
        <family val="2"/>
        <scheme val="minor"/>
      </rPr>
      <t>RISCHIO CARDIOVASCOLARE</t>
    </r>
  </si>
  <si>
    <r>
      <t>Stile di vita:</t>
    </r>
    <r>
      <rPr>
        <b/>
        <sz val="7"/>
        <rFont val="Calibri"/>
        <family val="2"/>
        <scheme val="minor"/>
      </rPr>
      <t xml:space="preserve"> SICUREZZA ALLA GUIDA</t>
    </r>
  </si>
  <si>
    <r>
      <t xml:space="preserve">Stile di vita: </t>
    </r>
    <r>
      <rPr>
        <b/>
        <sz val="7"/>
        <rFont val="Calibri"/>
        <family val="2"/>
        <scheme val="minor"/>
      </rPr>
      <t>ALCOL E GUIDA</t>
    </r>
  </si>
  <si>
    <r>
      <t>Stile di vita:</t>
    </r>
    <r>
      <rPr>
        <b/>
        <sz val="7"/>
        <rFont val="Calibri"/>
        <family val="2"/>
        <scheme val="minor"/>
      </rPr>
      <t xml:space="preserve"> SCREENING COLON RETTO</t>
    </r>
  </si>
  <si>
    <r>
      <t xml:space="preserve">Stile di vita: </t>
    </r>
    <r>
      <rPr>
        <b/>
        <sz val="7"/>
        <rFont val="Calibri"/>
        <family val="2"/>
        <scheme val="minor"/>
      </rPr>
      <t>SCREENING MAMMOGRAFICO</t>
    </r>
  </si>
  <si>
    <r>
      <t>Stile di vita:</t>
    </r>
    <r>
      <rPr>
        <b/>
        <sz val="7"/>
        <rFont val="Calibri"/>
        <family val="2"/>
        <scheme val="minor"/>
      </rPr>
      <t xml:space="preserve"> SCREENING CERVICALE</t>
    </r>
  </si>
  <si>
    <r>
      <t xml:space="preserve">Stile di vita: </t>
    </r>
    <r>
      <rPr>
        <b/>
        <sz val="7"/>
        <rFont val="Calibri"/>
        <family val="2"/>
        <scheme val="minor"/>
      </rPr>
      <t>VACCINAZIONE OVER 65 ANNI</t>
    </r>
  </si>
  <si>
    <r>
      <t xml:space="preserve">Stile di vita: </t>
    </r>
    <r>
      <rPr>
        <b/>
        <sz val="7"/>
        <rFont val="Calibri"/>
        <family val="2"/>
        <scheme val="minor"/>
      </rPr>
      <t>PORZIONI DI FRUTTA</t>
    </r>
  </si>
  <si>
    <r>
      <t xml:space="preserve">Stile di vita: </t>
    </r>
    <r>
      <rPr>
        <b/>
        <sz val="7"/>
        <rFont val="Calibri"/>
        <family val="2"/>
        <scheme val="minor"/>
      </rPr>
      <t>DIABETE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</si>
</sst>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€_-;\-* #,##0.00\ _€_-;_-* &quot;-&quot;??\ _€_-;_-@_-"/>
    <numFmt numFmtId="165" formatCode="0.0%"/>
    <numFmt numFmtId="166" formatCode="_-* #,##0\ _€_-;\-* #,##0\ _€_-;_-* &quot;-&quot;??\ _€_-;_-@_-"/>
    <numFmt numFmtId="167" formatCode="0.0"/>
    <numFmt numFmtId="168" formatCode="#,##0.0\ _€"/>
    <numFmt numFmtId="169" formatCode="\+0.00;\-0.00"/>
    <numFmt numFmtId="170" formatCode="[$€-2]\ #,##0.00;[Red]\-[$€-2]\ #,##0.00"/>
    <numFmt numFmtId="171" formatCode="\+0.00%;\-0.00%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sz val="7.5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8"/>
      <color rgb="FF000000"/>
      <name val="Calibri"/>
      <family val="2"/>
      <scheme val="minor"/>
    </font>
    <font>
      <sz val="8"/>
      <color theme="0"/>
      <name val="Calibri"/>
      <family val="2"/>
      <scheme val="minor"/>
    </font>
    <font>
      <sz val="7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7.5"/>
      <name val="Calibri"/>
      <family val="2"/>
      <scheme val="minor"/>
    </font>
    <font>
      <b/>
      <sz val="7"/>
      <name val="Calibri"/>
      <family val="2"/>
      <scheme val="minor"/>
    </font>
    <font>
      <i/>
      <sz val="7"/>
      <name val="Calibri"/>
      <family val="2"/>
      <scheme val="minor"/>
    </font>
    <font>
      <b/>
      <i/>
      <sz val="7"/>
      <name val="Calibri"/>
      <family val="2"/>
      <scheme val="minor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i/>
      <sz val="2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Calibri Light"/>
      <family val="2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auto="1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F9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3F7ED"/>
        <bgColor indexed="64"/>
      </patternFill>
    </fill>
    <fill>
      <patternFill patternType="solid">
        <fgColor rgb="FFFFE5E5"/>
        <bgColor indexed="64"/>
      </patternFill>
    </fill>
    <fill>
      <patternFill patternType="solid">
        <fgColor rgb="FFFFB9B9"/>
        <bgColor indexed="64"/>
      </patternFill>
    </fill>
    <fill>
      <patternFill patternType="solid">
        <fgColor rgb="FFFF6D6D"/>
        <bgColor indexed="64"/>
      </patternFill>
    </fill>
    <fill>
      <patternFill patternType="solid">
        <fgColor rgb="FFFF4F4F"/>
        <bgColor indexed="64"/>
      </patternFill>
    </fill>
    <fill>
      <patternFill patternType="solid">
        <fgColor rgb="FFFFB7B7"/>
        <bgColor indexed="64"/>
      </patternFill>
    </fill>
    <fill>
      <patternFill patternType="solid">
        <fgColor rgb="FFFF8F8F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11" fillId="0" borderId="0" applyNumberFormat="0" applyFill="0" applyBorder="0" applyAlignment="0" applyProtection="0"/>
    <xf numFmtId="0" fontId="31" fillId="0" borderId="0"/>
  </cellStyleXfs>
  <cellXfs count="919">
    <xf numFmtId="0" fontId="0" fillId="0" borderId="0" xfId="0"/>
    <xf numFmtId="0" fontId="0" fillId="0" borderId="0" xfId="0" applyBorder="1"/>
    <xf numFmtId="2" fontId="8" fillId="0" borderId="0" xfId="0" applyNumberFormat="1" applyFont="1" applyFill="1" applyBorder="1"/>
    <xf numFmtId="2" fontId="7" fillId="0" borderId="0" xfId="0" applyNumberFormat="1" applyFont="1" applyFill="1" applyBorder="1"/>
    <xf numFmtId="0" fontId="6" fillId="0" borderId="0" xfId="0" applyFont="1" applyFill="1" applyBorder="1"/>
    <xf numFmtId="10" fontId="8" fillId="0" borderId="0" xfId="0" applyNumberFormat="1" applyFont="1" applyFill="1" applyBorder="1"/>
    <xf numFmtId="10" fontId="6" fillId="0" borderId="0" xfId="0" applyNumberFormat="1" applyFont="1" applyFill="1" applyBorder="1"/>
    <xf numFmtId="0" fontId="5" fillId="0" borderId="0" xfId="0" applyFont="1" applyFill="1" applyBorder="1"/>
    <xf numFmtId="10" fontId="7" fillId="0" borderId="0" xfId="0" applyNumberFormat="1" applyFont="1" applyFill="1" applyBorder="1"/>
    <xf numFmtId="10" fontId="5" fillId="0" borderId="0" xfId="0" applyNumberFormat="1" applyFont="1" applyFill="1" applyBorder="1"/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3" fillId="0" borderId="0" xfId="0" applyFont="1"/>
    <xf numFmtId="3" fontId="13" fillId="0" borderId="1" xfId="0" applyNumberFormat="1" applyFont="1" applyBorder="1" applyAlignment="1">
      <alignment horizontal="center"/>
    </xf>
    <xf numFmtId="0" fontId="13" fillId="6" borderId="2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3" fontId="13" fillId="2" borderId="6" xfId="0" applyNumberFormat="1" applyFont="1" applyFill="1" applyBorder="1" applyAlignment="1">
      <alignment horizontal="center"/>
    </xf>
    <xf numFmtId="3" fontId="13" fillId="2" borderId="1" xfId="0" applyNumberFormat="1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67" fontId="13" fillId="0" borderId="1" xfId="0" applyNumberFormat="1" applyFont="1" applyFill="1" applyBorder="1" applyAlignment="1">
      <alignment horizontal="center" vertical="center"/>
    </xf>
    <xf numFmtId="167" fontId="13" fillId="0" borderId="1" xfId="0" applyNumberFormat="1" applyFont="1" applyFill="1" applyBorder="1" applyAlignment="1">
      <alignment horizontal="center" vertical="center" wrapText="1"/>
    </xf>
    <xf numFmtId="168" fontId="13" fillId="0" borderId="1" xfId="0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167" fontId="13" fillId="4" borderId="1" xfId="0" applyNumberFormat="1" applyFont="1" applyFill="1" applyBorder="1" applyAlignment="1">
      <alignment horizontal="center" vertical="center"/>
    </xf>
    <xf numFmtId="167" fontId="13" fillId="5" borderId="1" xfId="0" applyNumberFormat="1" applyFont="1" applyFill="1" applyBorder="1" applyAlignment="1">
      <alignment horizontal="center" vertical="center" wrapText="1"/>
    </xf>
    <xf numFmtId="167" fontId="13" fillId="0" borderId="1" xfId="0" applyNumberFormat="1" applyFont="1" applyBorder="1" applyAlignment="1">
      <alignment horizontal="center" vertical="center" wrapText="1"/>
    </xf>
    <xf numFmtId="167" fontId="13" fillId="0" borderId="1" xfId="0" applyNumberFormat="1" applyFont="1" applyBorder="1" applyAlignment="1">
      <alignment horizontal="center" vertical="center"/>
    </xf>
    <xf numFmtId="168" fontId="13" fillId="0" borderId="1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167" fontId="13" fillId="0" borderId="11" xfId="0" applyNumberFormat="1" applyFont="1" applyBorder="1" applyAlignment="1">
      <alignment horizontal="center" vertical="center"/>
    </xf>
    <xf numFmtId="168" fontId="13" fillId="0" borderId="11" xfId="0" applyNumberFormat="1" applyFont="1" applyBorder="1" applyAlignment="1">
      <alignment horizontal="center" vertical="center"/>
    </xf>
    <xf numFmtId="167" fontId="13" fillId="13" borderId="17" xfId="0" applyNumberFormat="1" applyFont="1" applyFill="1" applyBorder="1" applyAlignment="1">
      <alignment horizontal="center" vertical="center"/>
    </xf>
    <xf numFmtId="167" fontId="13" fillId="13" borderId="17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167" fontId="13" fillId="2" borderId="1" xfId="0" applyNumberFormat="1" applyFont="1" applyFill="1" applyBorder="1" applyAlignment="1">
      <alignment horizontal="center" vertical="center"/>
    </xf>
    <xf numFmtId="168" fontId="13" fillId="2" borderId="1" xfId="0" applyNumberFormat="1" applyFont="1" applyFill="1" applyBorder="1" applyAlignment="1">
      <alignment horizontal="center" vertical="center"/>
    </xf>
    <xf numFmtId="167" fontId="13" fillId="4" borderId="11" xfId="0" applyNumberFormat="1" applyFont="1" applyFill="1" applyBorder="1" applyAlignment="1">
      <alignment horizontal="center" vertical="center"/>
    </xf>
    <xf numFmtId="167" fontId="13" fillId="5" borderId="11" xfId="0" applyNumberFormat="1" applyFont="1" applyFill="1" applyBorder="1" applyAlignment="1">
      <alignment horizontal="center" vertical="center" wrapText="1"/>
    </xf>
    <xf numFmtId="167" fontId="13" fillId="0" borderId="11" xfId="0" applyNumberFormat="1" applyFont="1" applyBorder="1" applyAlignment="1">
      <alignment horizontal="center" vertical="center" wrapText="1"/>
    </xf>
    <xf numFmtId="167" fontId="13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3" fillId="6" borderId="12" xfId="0" applyFont="1" applyFill="1" applyBorder="1"/>
    <xf numFmtId="0" fontId="13" fillId="6" borderId="6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0" borderId="12" xfId="0" applyFont="1" applyFill="1" applyBorder="1"/>
    <xf numFmtId="0" fontId="13" fillId="0" borderId="1" xfId="0" applyFont="1" applyBorder="1" applyAlignment="1">
      <alignment horizontal="center" vertical="center"/>
    </xf>
    <xf numFmtId="0" fontId="13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left" indent="1"/>
    </xf>
    <xf numFmtId="0" fontId="13" fillId="2" borderId="12" xfId="0" applyFont="1" applyFill="1" applyBorder="1"/>
    <xf numFmtId="0" fontId="13" fillId="2" borderId="6" xfId="0" applyFont="1" applyFill="1" applyBorder="1" applyAlignment="1">
      <alignment horizontal="center" vertical="center"/>
    </xf>
    <xf numFmtId="166" fontId="13" fillId="0" borderId="6" xfId="0" applyNumberFormat="1" applyFont="1" applyBorder="1" applyAlignment="1">
      <alignment horizontal="center" vertical="center"/>
    </xf>
    <xf numFmtId="166" fontId="13" fillId="0" borderId="1" xfId="0" applyNumberFormat="1" applyFont="1" applyBorder="1" applyAlignment="1">
      <alignment horizontal="center" vertical="center"/>
    </xf>
    <xf numFmtId="166" fontId="13" fillId="2" borderId="6" xfId="0" applyNumberFormat="1" applyFont="1" applyFill="1" applyBorder="1" applyAlignment="1">
      <alignment horizontal="center" vertical="center"/>
    </xf>
    <xf numFmtId="166" fontId="13" fillId="2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22" xfId="0" applyFont="1" applyBorder="1"/>
    <xf numFmtId="0" fontId="13" fillId="0" borderId="0" xfId="0" applyFont="1" applyFill="1" applyBorder="1"/>
    <xf numFmtId="0" fontId="13" fillId="0" borderId="23" xfId="0" applyFont="1" applyBorder="1"/>
    <xf numFmtId="0" fontId="13" fillId="0" borderId="22" xfId="0" applyFont="1" applyFill="1" applyBorder="1"/>
    <xf numFmtId="0" fontId="13" fillId="0" borderId="23" xfId="0" applyFont="1" applyFill="1" applyBorder="1"/>
    <xf numFmtId="166" fontId="13" fillId="0" borderId="0" xfId="0" applyNumberFormat="1" applyFont="1" applyFill="1" applyBorder="1"/>
    <xf numFmtId="0" fontId="13" fillId="0" borderId="7" xfId="0" applyFont="1" applyBorder="1"/>
    <xf numFmtId="0" fontId="13" fillId="0" borderId="8" xfId="0" applyFont="1" applyFill="1" applyBorder="1"/>
    <xf numFmtId="0" fontId="13" fillId="0" borderId="9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 vertical="center"/>
    </xf>
    <xf numFmtId="0" fontId="0" fillId="0" borderId="23" xfId="0" applyBorder="1"/>
    <xf numFmtId="0" fontId="13" fillId="0" borderId="8" xfId="0" applyFont="1" applyBorder="1"/>
    <xf numFmtId="0" fontId="13" fillId="0" borderId="8" xfId="0" applyFon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13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3" fontId="13" fillId="0" borderId="0" xfId="0" applyNumberFormat="1" applyFont="1"/>
    <xf numFmtId="14" fontId="13" fillId="0" borderId="0" xfId="0" applyNumberFormat="1" applyFont="1"/>
    <xf numFmtId="4" fontId="13" fillId="4" borderId="1" xfId="0" applyNumberFormat="1" applyFont="1" applyFill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2" fontId="13" fillId="0" borderId="6" xfId="0" applyNumberFormat="1" applyFont="1" applyBorder="1" applyAlignment="1">
      <alignment horizontal="center"/>
    </xf>
    <xf numFmtId="3" fontId="13" fillId="0" borderId="6" xfId="0" applyNumberFormat="1" applyFont="1" applyBorder="1" applyAlignment="1">
      <alignment horizontal="center"/>
    </xf>
    <xf numFmtId="0" fontId="13" fillId="0" borderId="12" xfId="0" applyFont="1" applyBorder="1"/>
    <xf numFmtId="0" fontId="14" fillId="0" borderId="12" xfId="0" applyFont="1" applyBorder="1" applyAlignment="1"/>
    <xf numFmtId="3" fontId="13" fillId="2" borderId="1" xfId="0" applyNumberFormat="1" applyFont="1" applyFill="1" applyBorder="1" applyAlignment="1">
      <alignment horizontal="center" wrapText="1"/>
    </xf>
    <xf numFmtId="4" fontId="13" fillId="0" borderId="0" xfId="0" applyNumberFormat="1" applyFont="1" applyBorder="1"/>
    <xf numFmtId="3" fontId="13" fillId="0" borderId="0" xfId="0" applyNumberFormat="1" applyFont="1" applyBorder="1"/>
    <xf numFmtId="0" fontId="13" fillId="0" borderId="0" xfId="0" applyFont="1" applyBorder="1" applyAlignment="1">
      <alignment horizontal="center"/>
    </xf>
    <xf numFmtId="0" fontId="13" fillId="0" borderId="1" xfId="0" applyFont="1" applyBorder="1" applyAlignment="1">
      <alignment vertical="center"/>
    </xf>
    <xf numFmtId="3" fontId="13" fillId="0" borderId="1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6" borderId="1" xfId="0" applyFont="1" applyFill="1" applyBorder="1" applyAlignment="1">
      <alignment horizontal="left" vertical="center"/>
    </xf>
    <xf numFmtId="3" fontId="13" fillId="2" borderId="1" xfId="0" applyNumberFormat="1" applyFont="1" applyFill="1" applyBorder="1" applyAlignment="1">
      <alignment horizontal="center" vertical="center"/>
    </xf>
    <xf numFmtId="3" fontId="13" fillId="0" borderId="6" xfId="0" applyNumberFormat="1" applyFont="1" applyBorder="1" applyAlignment="1">
      <alignment horizontal="center" vertical="center"/>
    </xf>
    <xf numFmtId="3" fontId="13" fillId="2" borderId="6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2" borderId="12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23" xfId="0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center" vertical="center"/>
    </xf>
    <xf numFmtId="0" fontId="14" fillId="15" borderId="1" xfId="0" applyFont="1" applyFill="1" applyBorder="1" applyAlignment="1">
      <alignment horizontal="center" vertical="center"/>
    </xf>
    <xf numFmtId="0" fontId="0" fillId="0" borderId="22" xfId="0" applyBorder="1"/>
    <xf numFmtId="2" fontId="8" fillId="0" borderId="23" xfId="0" applyNumberFormat="1" applyFont="1" applyFill="1" applyBorder="1"/>
    <xf numFmtId="2" fontId="7" fillId="0" borderId="23" xfId="0" applyNumberFormat="1" applyFont="1" applyFill="1" applyBorder="1"/>
    <xf numFmtId="4" fontId="13" fillId="0" borderId="1" xfId="0" applyNumberFormat="1" applyFont="1" applyBorder="1" applyAlignment="1">
      <alignment horizontal="center" vertical="center" wrapText="1"/>
    </xf>
    <xf numFmtId="165" fontId="13" fillId="0" borderId="1" xfId="1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14" fillId="0" borderId="23" xfId="0" applyFont="1" applyFill="1" applyBorder="1" applyAlignment="1">
      <alignment horizontal="center" vertical="center"/>
    </xf>
    <xf numFmtId="3" fontId="13" fillId="0" borderId="0" xfId="0" applyNumberFormat="1" applyFont="1" applyFill="1" applyBorder="1"/>
    <xf numFmtId="3" fontId="13" fillId="0" borderId="23" xfId="0" applyNumberFormat="1" applyFont="1" applyBorder="1"/>
    <xf numFmtId="165" fontId="13" fillId="0" borderId="0" xfId="0" applyNumberFormat="1" applyFont="1" applyBorder="1"/>
    <xf numFmtId="3" fontId="13" fillId="0" borderId="8" xfId="0" applyNumberFormat="1" applyFont="1" applyBorder="1"/>
    <xf numFmtId="0" fontId="13" fillId="0" borderId="1" xfId="0" applyFont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165" fontId="13" fillId="0" borderId="6" xfId="1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 wrapText="1"/>
    </xf>
    <xf numFmtId="4" fontId="13" fillId="0" borderId="6" xfId="0" applyNumberFormat="1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4" fontId="13" fillId="2" borderId="6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3" fillId="2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165" fontId="13" fillId="2" borderId="1" xfId="0" applyNumberFormat="1" applyFont="1" applyFill="1" applyBorder="1" applyAlignment="1">
      <alignment horizontal="center" vertical="center"/>
    </xf>
    <xf numFmtId="4" fontId="13" fillId="0" borderId="6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indent="1"/>
    </xf>
    <xf numFmtId="165" fontId="13" fillId="0" borderId="6" xfId="0" applyNumberFormat="1" applyFont="1" applyBorder="1" applyAlignment="1">
      <alignment horizontal="center" vertical="center"/>
    </xf>
    <xf numFmtId="0" fontId="13" fillId="3" borderId="12" xfId="0" applyFont="1" applyFill="1" applyBorder="1" applyAlignment="1">
      <alignment horizontal="left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2" xfId="0" applyFont="1" applyFill="1" applyBorder="1"/>
    <xf numFmtId="0" fontId="13" fillId="3" borderId="12" xfId="0" applyFont="1" applyFill="1" applyBorder="1" applyAlignment="1">
      <alignment horizontal="left" indent="1"/>
    </xf>
    <xf numFmtId="0" fontId="16" fillId="0" borderId="0" xfId="0" applyFont="1" applyBorder="1"/>
    <xf numFmtId="3" fontId="13" fillId="0" borderId="1" xfId="0" applyNumberFormat="1" applyFont="1" applyFill="1" applyBorder="1" applyAlignment="1">
      <alignment horizontal="center" vertical="center"/>
    </xf>
    <xf numFmtId="3" fontId="13" fillId="0" borderId="6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3" fontId="13" fillId="0" borderId="0" xfId="0" applyNumberFormat="1" applyFont="1" applyBorder="1" applyAlignment="1">
      <alignment horizontal="center" vertical="center"/>
    </xf>
    <xf numFmtId="166" fontId="13" fillId="0" borderId="1" xfId="2" applyNumberFormat="1" applyFont="1" applyBorder="1" applyAlignment="1">
      <alignment horizontal="center" vertical="center"/>
    </xf>
    <xf numFmtId="2" fontId="13" fillId="0" borderId="6" xfId="0" applyNumberFormat="1" applyFont="1" applyBorder="1" applyAlignment="1">
      <alignment horizontal="center" vertical="center"/>
    </xf>
    <xf numFmtId="2" fontId="13" fillId="2" borderId="6" xfId="0" applyNumberFormat="1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3" fontId="13" fillId="0" borderId="8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169" fontId="13" fillId="16" borderId="1" xfId="0" applyNumberFormat="1" applyFont="1" applyFill="1" applyBorder="1" applyAlignment="1">
      <alignment horizontal="center" vertical="center"/>
    </xf>
    <xf numFmtId="169" fontId="13" fillId="16" borderId="1" xfId="0" applyNumberFormat="1" applyFont="1" applyFill="1" applyBorder="1" applyAlignment="1">
      <alignment horizontal="center"/>
    </xf>
    <xf numFmtId="169" fontId="13" fillId="2" borderId="1" xfId="0" applyNumberFormat="1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 wrapText="1"/>
    </xf>
    <xf numFmtId="165" fontId="13" fillId="0" borderId="13" xfId="0" applyNumberFormat="1" applyFont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3" fontId="13" fillId="4" borderId="6" xfId="0" applyNumberFormat="1" applyFont="1" applyFill="1" applyBorder="1" applyAlignment="1">
      <alignment horizontal="center" vertical="center"/>
    </xf>
    <xf numFmtId="3" fontId="13" fillId="5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left" vertical="center"/>
    </xf>
    <xf numFmtId="166" fontId="13" fillId="0" borderId="0" xfId="0" applyNumberFormat="1" applyFont="1" applyBorder="1" applyAlignment="1">
      <alignment horizontal="center" vertical="center"/>
    </xf>
    <xf numFmtId="166" fontId="13" fillId="0" borderId="6" xfId="2" applyNumberFormat="1" applyFont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13" borderId="12" xfId="0" applyFont="1" applyFill="1" applyBorder="1" applyAlignment="1">
      <alignment horizontal="left" vertical="center"/>
    </xf>
    <xf numFmtId="0" fontId="13" fillId="13" borderId="13" xfId="0" applyFont="1" applyFill="1" applyBorder="1" applyAlignment="1">
      <alignment horizontal="center" vertical="center"/>
    </xf>
    <xf numFmtId="169" fontId="13" fillId="13" borderId="1" xfId="0" applyNumberFormat="1" applyFont="1" applyFill="1" applyBorder="1" applyAlignment="1">
      <alignment horizontal="center" vertical="center"/>
    </xf>
    <xf numFmtId="0" fontId="13" fillId="9" borderId="12" xfId="0" applyFont="1" applyFill="1" applyBorder="1" applyAlignment="1">
      <alignment horizontal="left" vertical="center"/>
    </xf>
    <xf numFmtId="0" fontId="13" fillId="9" borderId="13" xfId="0" applyFont="1" applyFill="1" applyBorder="1" applyAlignment="1">
      <alignment horizontal="center" vertical="center"/>
    </xf>
    <xf numFmtId="10" fontId="13" fillId="9" borderId="1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13" borderId="13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0" fontId="13" fillId="0" borderId="12" xfId="0" applyNumberFormat="1" applyFont="1" applyBorder="1" applyAlignment="1">
      <alignment horizontal="center"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2" borderId="6" xfId="0" applyFont="1" applyFill="1" applyBorder="1" applyAlignment="1">
      <alignment horizontal="center" vertical="center" wrapText="1"/>
    </xf>
    <xf numFmtId="2" fontId="13" fillId="0" borderId="6" xfId="0" applyNumberFormat="1" applyFont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vertical="center" wrapText="1"/>
    </xf>
    <xf numFmtId="0" fontId="13" fillId="0" borderId="23" xfId="0" applyFont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left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left" vertical="center" wrapText="1"/>
    </xf>
    <xf numFmtId="3" fontId="18" fillId="9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3" fontId="18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10" fontId="18" fillId="2" borderId="1" xfId="0" applyNumberFormat="1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 wrapText="1"/>
    </xf>
    <xf numFmtId="0" fontId="18" fillId="7" borderId="29" xfId="0" applyFont="1" applyFill="1" applyBorder="1" applyAlignment="1">
      <alignment horizontal="center" vertical="center" wrapText="1"/>
    </xf>
    <xf numFmtId="0" fontId="18" fillId="7" borderId="30" xfId="0" applyFont="1" applyFill="1" applyBorder="1" applyAlignment="1">
      <alignment horizontal="center" vertical="center" wrapText="1"/>
    </xf>
    <xf numFmtId="0" fontId="18" fillId="7" borderId="14" xfId="0" applyFont="1" applyFill="1" applyBorder="1" applyAlignment="1">
      <alignment horizontal="center" vertical="center" wrapText="1"/>
    </xf>
    <xf numFmtId="0" fontId="18" fillId="10" borderId="29" xfId="0" applyFont="1" applyFill="1" applyBorder="1" applyAlignment="1">
      <alignment vertical="center" wrapText="1"/>
    </xf>
    <xf numFmtId="0" fontId="18" fillId="9" borderId="30" xfId="0" applyFont="1" applyFill="1" applyBorder="1" applyAlignment="1">
      <alignment horizontal="center" vertical="center" wrapText="1"/>
    </xf>
    <xf numFmtId="0" fontId="18" fillId="9" borderId="14" xfId="0" applyFont="1" applyFill="1" applyBorder="1" applyAlignment="1">
      <alignment horizontal="center" vertical="center" wrapText="1"/>
    </xf>
    <xf numFmtId="0" fontId="18" fillId="2" borderId="29" xfId="0" applyFont="1" applyFill="1" applyBorder="1" applyAlignment="1">
      <alignment horizontal="center" vertical="center" wrapText="1"/>
    </xf>
    <xf numFmtId="0" fontId="18" fillId="2" borderId="30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7" borderId="13" xfId="0" applyFont="1" applyFill="1" applyBorder="1" applyAlignment="1">
      <alignment horizontal="center" vertical="center" wrapText="1"/>
    </xf>
    <xf numFmtId="0" fontId="18" fillId="10" borderId="4" xfId="0" applyFont="1" applyFill="1" applyBorder="1" applyAlignment="1">
      <alignment horizontal="left" vertical="center"/>
    </xf>
    <xf numFmtId="0" fontId="18" fillId="0" borderId="13" xfId="0" applyFont="1" applyBorder="1" applyAlignment="1">
      <alignment horizontal="center" vertical="center" wrapText="1"/>
    </xf>
    <xf numFmtId="10" fontId="18" fillId="0" borderId="1" xfId="0" applyNumberFormat="1" applyFont="1" applyBorder="1" applyAlignment="1">
      <alignment horizontal="center" vertical="center" wrapText="1"/>
    </xf>
    <xf numFmtId="0" fontId="18" fillId="13" borderId="1" xfId="0" applyFont="1" applyFill="1" applyBorder="1" applyAlignment="1">
      <alignment horizontal="center" vertical="center" wrapText="1"/>
    </xf>
    <xf numFmtId="10" fontId="18" fillId="13" borderId="1" xfId="0" applyNumberFormat="1" applyFont="1" applyFill="1" applyBorder="1" applyAlignment="1">
      <alignment horizontal="center" vertical="center" wrapText="1"/>
    </xf>
    <xf numFmtId="10" fontId="18" fillId="2" borderId="1" xfId="0" applyNumberFormat="1" applyFont="1" applyFill="1" applyBorder="1" applyAlignment="1">
      <alignment horizontal="center" vertical="center" wrapText="1"/>
    </xf>
    <xf numFmtId="0" fontId="18" fillId="9" borderId="14" xfId="0" applyFont="1" applyFill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8" fillId="7" borderId="14" xfId="0" applyFont="1" applyFill="1" applyBorder="1" applyAlignment="1">
      <alignment horizontal="center" vertical="center"/>
    </xf>
    <xf numFmtId="0" fontId="18" fillId="10" borderId="1" xfId="0" applyFont="1" applyFill="1" applyBorder="1" applyAlignment="1">
      <alignment vertical="center" wrapText="1"/>
    </xf>
    <xf numFmtId="0" fontId="18" fillId="7" borderId="6" xfId="0" applyFont="1" applyFill="1" applyBorder="1" applyAlignment="1">
      <alignment horizontal="center" vertical="center" wrapText="1"/>
    </xf>
    <xf numFmtId="0" fontId="18" fillId="9" borderId="6" xfId="0" applyFont="1" applyFill="1" applyBorder="1" applyAlignment="1">
      <alignment horizontal="center" vertical="center" wrapText="1"/>
    </xf>
    <xf numFmtId="0" fontId="18" fillId="13" borderId="6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0" fontId="13" fillId="0" borderId="0" xfId="0" applyNumberFormat="1" applyFont="1" applyFill="1" applyBorder="1" applyAlignment="1">
      <alignment horizontal="center" vertical="center"/>
    </xf>
    <xf numFmtId="3" fontId="13" fillId="0" borderId="6" xfId="0" applyNumberFormat="1" applyFont="1" applyBorder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 wrapText="1"/>
    </xf>
    <xf numFmtId="3" fontId="13" fillId="2" borderId="6" xfId="0" applyNumberFormat="1" applyFont="1" applyFill="1" applyBorder="1" applyAlignment="1">
      <alignment horizontal="center" vertical="center" wrapText="1"/>
    </xf>
    <xf numFmtId="3" fontId="18" fillId="9" borderId="6" xfId="0" applyNumberFormat="1" applyFont="1" applyFill="1" applyBorder="1" applyAlignment="1">
      <alignment horizontal="center" vertical="center" wrapText="1"/>
    </xf>
    <xf numFmtId="3" fontId="18" fillId="2" borderId="6" xfId="0" applyNumberFormat="1" applyFont="1" applyFill="1" applyBorder="1" applyAlignment="1">
      <alignment horizontal="center" vertical="center" wrapText="1"/>
    </xf>
    <xf numFmtId="0" fontId="18" fillId="7" borderId="12" xfId="0" applyFont="1" applyFill="1" applyBorder="1" applyAlignment="1">
      <alignment horizontal="left" vertical="center" wrapText="1"/>
    </xf>
    <xf numFmtId="0" fontId="18" fillId="8" borderId="12" xfId="0" applyFont="1" applyFill="1" applyBorder="1" applyAlignment="1">
      <alignment horizontal="left" vertical="center" wrapText="1"/>
    </xf>
    <xf numFmtId="0" fontId="18" fillId="2" borderId="12" xfId="0" applyFont="1" applyFill="1" applyBorder="1" applyAlignment="1">
      <alignment horizontal="left" vertical="center" wrapText="1"/>
    </xf>
    <xf numFmtId="0" fontId="18" fillId="0" borderId="6" xfId="0" applyFont="1" applyBorder="1" applyAlignment="1">
      <alignment horizontal="center" vertical="center" wrapText="1"/>
    </xf>
    <xf numFmtId="10" fontId="18" fillId="2" borderId="6" xfId="0" applyNumberFormat="1" applyFont="1" applyFill="1" applyBorder="1" applyAlignment="1">
      <alignment horizontal="center" vertical="center"/>
    </xf>
    <xf numFmtId="0" fontId="18" fillId="10" borderId="12" xfId="0" applyFont="1" applyFill="1" applyBorder="1" applyAlignment="1">
      <alignment horizontal="left" vertical="center" wrapText="1"/>
    </xf>
    <xf numFmtId="0" fontId="18" fillId="2" borderId="12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0" fillId="0" borderId="0" xfId="0" applyBorder="1" applyAlignment="1"/>
    <xf numFmtId="0" fontId="18" fillId="0" borderId="28" xfId="0" applyFont="1" applyFill="1" applyBorder="1" applyAlignment="1">
      <alignment horizontal="center" vertical="center"/>
    </xf>
    <xf numFmtId="10" fontId="18" fillId="0" borderId="28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3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3" fontId="13" fillId="2" borderId="14" xfId="0" applyNumberFormat="1" applyFont="1" applyFill="1" applyBorder="1" applyAlignment="1">
      <alignment horizontal="center" vertical="center"/>
    </xf>
    <xf numFmtId="0" fontId="18" fillId="7" borderId="31" xfId="0" applyFont="1" applyFill="1" applyBorder="1" applyAlignment="1">
      <alignment horizontal="center" vertical="center" wrapText="1"/>
    </xf>
    <xf numFmtId="3" fontId="13" fillId="0" borderId="31" xfId="0" applyNumberFormat="1" applyFont="1" applyBorder="1" applyAlignment="1">
      <alignment horizontal="center" vertical="center"/>
    </xf>
    <xf numFmtId="3" fontId="13" fillId="2" borderId="31" xfId="0" applyNumberFormat="1" applyFont="1" applyFill="1" applyBorder="1" applyAlignment="1">
      <alignment horizontal="center" vertical="center"/>
    </xf>
    <xf numFmtId="0" fontId="18" fillId="7" borderId="33" xfId="0" applyFont="1" applyFill="1" applyBorder="1" applyAlignment="1">
      <alignment horizontal="center" vertical="center"/>
    </xf>
    <xf numFmtId="10" fontId="13" fillId="3" borderId="33" xfId="0" applyNumberFormat="1" applyFont="1" applyFill="1" applyBorder="1" applyAlignment="1">
      <alignment horizontal="center" vertical="center"/>
    </xf>
    <xf numFmtId="10" fontId="13" fillId="3" borderId="14" xfId="0" applyNumberFormat="1" applyFont="1" applyFill="1" applyBorder="1" applyAlignment="1">
      <alignment horizontal="center" vertical="center"/>
    </xf>
    <xf numFmtId="10" fontId="13" fillId="2" borderId="33" xfId="0" applyNumberFormat="1" applyFont="1" applyFill="1" applyBorder="1" applyAlignment="1">
      <alignment horizontal="center" vertical="center"/>
    </xf>
    <xf numFmtId="10" fontId="13" fillId="2" borderId="14" xfId="0" applyNumberFormat="1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0" fontId="13" fillId="0" borderId="1" xfId="0" applyNumberFormat="1" applyFont="1" applyBorder="1" applyAlignment="1">
      <alignment horizontal="center" vertical="center"/>
    </xf>
    <xf numFmtId="9" fontId="1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10" fontId="13" fillId="0" borderId="6" xfId="0" applyNumberFormat="1" applyFont="1" applyBorder="1" applyAlignment="1">
      <alignment horizontal="center" vertical="center"/>
    </xf>
    <xf numFmtId="9" fontId="13" fillId="0" borderId="6" xfId="0" applyNumberFormat="1" applyFont="1" applyBorder="1" applyAlignment="1">
      <alignment horizontal="center" vertical="center"/>
    </xf>
    <xf numFmtId="0" fontId="0" fillId="0" borderId="0" xfId="0" applyFill="1"/>
    <xf numFmtId="0" fontId="0" fillId="0" borderId="22" xfId="0" applyFill="1" applyBorder="1"/>
    <xf numFmtId="0" fontId="0" fillId="0" borderId="23" xfId="0" applyFill="1" applyBorder="1"/>
    <xf numFmtId="0" fontId="0" fillId="0" borderId="8" xfId="0" applyBorder="1" applyAlignment="1">
      <alignment horizontal="left"/>
    </xf>
    <xf numFmtId="0" fontId="13" fillId="0" borderId="0" xfId="0" applyFont="1" applyBorder="1" applyAlignment="1">
      <alignment horizontal="left"/>
    </xf>
    <xf numFmtId="10" fontId="13" fillId="0" borderId="0" xfId="0" applyNumberFormat="1" applyFont="1" applyBorder="1" applyAlignment="1">
      <alignment horizontal="center" vertical="center"/>
    </xf>
    <xf numFmtId="0" fontId="18" fillId="11" borderId="14" xfId="0" applyFont="1" applyFill="1" applyBorder="1" applyAlignment="1">
      <alignment horizontal="center" vertical="center" wrapText="1"/>
    </xf>
    <xf numFmtId="10" fontId="13" fillId="0" borderId="14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10" fontId="13" fillId="0" borderId="0" xfId="0" applyNumberFormat="1" applyFont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10" fillId="10" borderId="12" xfId="0" applyFont="1" applyFill="1" applyBorder="1" applyAlignment="1">
      <alignment vertical="center"/>
    </xf>
    <xf numFmtId="3" fontId="10" fillId="0" borderId="6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10" fontId="19" fillId="0" borderId="0" xfId="0" applyNumberFormat="1" applyFont="1" applyFill="1" applyBorder="1" applyAlignment="1">
      <alignment horizontal="center" vertical="center"/>
    </xf>
    <xf numFmtId="9" fontId="19" fillId="0" borderId="0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22" xfId="0" applyFont="1" applyFill="1" applyBorder="1"/>
    <xf numFmtId="0" fontId="10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10" fontId="13" fillId="6" borderId="1" xfId="0" applyNumberFormat="1" applyFont="1" applyFill="1" applyBorder="1" applyAlignment="1">
      <alignment horizontal="center" vertical="center"/>
    </xf>
    <xf numFmtId="10" fontId="13" fillId="2" borderId="1" xfId="0" applyNumberFormat="1" applyFont="1" applyFill="1" applyBorder="1" applyAlignment="1">
      <alignment horizontal="center" vertical="center"/>
    </xf>
    <xf numFmtId="3" fontId="18" fillId="6" borderId="6" xfId="0" applyNumberFormat="1" applyFont="1" applyFill="1" applyBorder="1" applyAlignment="1">
      <alignment horizontal="center" vertical="center"/>
    </xf>
    <xf numFmtId="3" fontId="18" fillId="0" borderId="6" xfId="0" applyNumberFormat="1" applyFont="1" applyFill="1" applyBorder="1" applyAlignment="1">
      <alignment horizontal="center" vertical="center"/>
    </xf>
    <xf numFmtId="3" fontId="18" fillId="2" borderId="6" xfId="0" applyNumberFormat="1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center" vertical="center"/>
    </xf>
    <xf numFmtId="3" fontId="10" fillId="0" borderId="8" xfId="0" applyNumberFormat="1" applyFont="1" applyFill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10" fontId="13" fillId="0" borderId="23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center" vertical="center" wrapText="1"/>
    </xf>
    <xf numFmtId="3" fontId="12" fillId="2" borderId="6" xfId="0" applyNumberFormat="1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 wrapText="1"/>
    </xf>
    <xf numFmtId="0" fontId="12" fillId="15" borderId="1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6" borderId="13" xfId="0" applyFont="1" applyFill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center" vertical="center" wrapText="1"/>
    </xf>
    <xf numFmtId="3" fontId="12" fillId="0" borderId="36" xfId="0" applyNumberFormat="1" applyFont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center" vertical="center" wrapText="1"/>
    </xf>
    <xf numFmtId="3" fontId="12" fillId="2" borderId="36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4" fillId="6" borderId="12" xfId="0" applyFont="1" applyFill="1" applyBorder="1" applyAlignment="1">
      <alignment horizontal="center" vertical="center"/>
    </xf>
    <xf numFmtId="0" fontId="18" fillId="17" borderId="1" xfId="0" applyFont="1" applyFill="1" applyBorder="1" applyAlignment="1">
      <alignment horizontal="center" vertical="center"/>
    </xf>
    <xf numFmtId="0" fontId="18" fillId="18" borderId="1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7" borderId="6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170" fontId="18" fillId="0" borderId="6" xfId="0" applyNumberFormat="1" applyFont="1" applyBorder="1" applyAlignment="1">
      <alignment horizontal="center" vertical="center"/>
    </xf>
    <xf numFmtId="10" fontId="18" fillId="0" borderId="6" xfId="0" applyNumberFormat="1" applyFont="1" applyBorder="1" applyAlignment="1">
      <alignment horizontal="center" vertical="center"/>
    </xf>
    <xf numFmtId="0" fontId="18" fillId="7" borderId="12" xfId="0" applyFont="1" applyFill="1" applyBorder="1" applyAlignment="1">
      <alignment horizontal="left" vertical="center"/>
    </xf>
    <xf numFmtId="0" fontId="18" fillId="8" borderId="12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18" fillId="7" borderId="12" xfId="0" applyFont="1" applyFill="1" applyBorder="1" applyAlignment="1">
      <alignment horizontal="center" vertical="center" wrapText="1"/>
    </xf>
    <xf numFmtId="171" fontId="18" fillId="19" borderId="6" xfId="0" applyNumberFormat="1" applyFont="1" applyFill="1" applyBorder="1" applyAlignment="1">
      <alignment horizontal="center" vertical="center"/>
    </xf>
    <xf numFmtId="171" fontId="18" fillId="20" borderId="6" xfId="0" applyNumberFormat="1" applyFont="1" applyFill="1" applyBorder="1" applyAlignment="1">
      <alignment horizontal="center" vertical="center"/>
    </xf>
    <xf numFmtId="171" fontId="18" fillId="21" borderId="6" xfId="0" applyNumberFormat="1" applyFont="1" applyFill="1" applyBorder="1" applyAlignment="1">
      <alignment horizontal="center" vertical="center"/>
    </xf>
    <xf numFmtId="171" fontId="18" fillId="22" borderId="6" xfId="0" applyNumberFormat="1" applyFont="1" applyFill="1" applyBorder="1" applyAlignment="1">
      <alignment horizontal="center" vertical="center"/>
    </xf>
    <xf numFmtId="171" fontId="18" fillId="23" borderId="6" xfId="0" applyNumberFormat="1" applyFont="1" applyFill="1" applyBorder="1" applyAlignment="1">
      <alignment horizontal="center" vertical="center"/>
    </xf>
    <xf numFmtId="171" fontId="18" fillId="0" borderId="6" xfId="0" applyNumberFormat="1" applyFont="1" applyBorder="1" applyAlignment="1">
      <alignment horizontal="center" vertical="center"/>
    </xf>
    <xf numFmtId="171" fontId="18" fillId="24" borderId="6" xfId="0" applyNumberFormat="1" applyFont="1" applyFill="1" applyBorder="1" applyAlignment="1">
      <alignment horizontal="center" vertical="center"/>
    </xf>
    <xf numFmtId="171" fontId="18" fillId="25" borderId="6" xfId="0" applyNumberFormat="1" applyFont="1" applyFill="1" applyBorder="1" applyAlignment="1">
      <alignment horizontal="center" vertical="center"/>
    </xf>
    <xf numFmtId="171" fontId="18" fillId="17" borderId="6" xfId="0" applyNumberFormat="1" applyFont="1" applyFill="1" applyBorder="1" applyAlignment="1">
      <alignment horizontal="center" vertical="center"/>
    </xf>
    <xf numFmtId="171" fontId="18" fillId="26" borderId="6" xfId="0" applyNumberFormat="1" applyFont="1" applyFill="1" applyBorder="1" applyAlignment="1">
      <alignment horizontal="center" vertical="center"/>
    </xf>
    <xf numFmtId="171" fontId="18" fillId="27" borderId="6" xfId="0" applyNumberFormat="1" applyFont="1" applyFill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8" fillId="3" borderId="12" xfId="0" applyFont="1" applyFill="1" applyBorder="1" applyAlignment="1">
      <alignment horizontal="center" vertical="center"/>
    </xf>
    <xf numFmtId="0" fontId="18" fillId="14" borderId="12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/>
    </xf>
    <xf numFmtId="2" fontId="13" fillId="6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0" fontId="13" fillId="2" borderId="6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22" fillId="0" borderId="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6" borderId="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vertical="center" wrapText="1"/>
    </xf>
    <xf numFmtId="0" fontId="24" fillId="0" borderId="6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vertical="center" wrapText="1"/>
    </xf>
    <xf numFmtId="0" fontId="24" fillId="2" borderId="6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/>
    </xf>
    <xf numFmtId="0" fontId="10" fillId="29" borderId="12" xfId="0" applyFont="1" applyFill="1" applyBorder="1" applyAlignment="1">
      <alignment vertical="center"/>
    </xf>
    <xf numFmtId="0" fontId="10" fillId="29" borderId="6" xfId="0" applyFont="1" applyFill="1" applyBorder="1" applyAlignment="1">
      <alignment horizontal="center" vertical="center"/>
    </xf>
    <xf numFmtId="10" fontId="10" fillId="29" borderId="1" xfId="0" applyNumberFormat="1" applyFont="1" applyFill="1" applyBorder="1" applyAlignment="1">
      <alignment horizontal="center" vertical="center"/>
    </xf>
    <xf numFmtId="0" fontId="10" fillId="29" borderId="1" xfId="0" applyFont="1" applyFill="1" applyBorder="1" applyAlignment="1">
      <alignment horizontal="center" vertical="center"/>
    </xf>
    <xf numFmtId="0" fontId="10" fillId="30" borderId="12" xfId="0" applyFont="1" applyFill="1" applyBorder="1" applyAlignment="1">
      <alignment vertical="center"/>
    </xf>
    <xf numFmtId="0" fontId="10" fillId="30" borderId="6" xfId="0" applyFont="1" applyFill="1" applyBorder="1" applyAlignment="1">
      <alignment horizontal="center" vertical="center"/>
    </xf>
    <xf numFmtId="10" fontId="10" fillId="30" borderId="1" xfId="0" applyNumberFormat="1" applyFont="1" applyFill="1" applyBorder="1" applyAlignment="1">
      <alignment horizontal="center" vertical="center"/>
    </xf>
    <xf numFmtId="0" fontId="10" fillId="30" borderId="1" xfId="0" applyFont="1" applyFill="1" applyBorder="1" applyAlignment="1">
      <alignment horizontal="center" vertical="center"/>
    </xf>
    <xf numFmtId="0" fontId="10" fillId="31" borderId="12" xfId="0" applyFont="1" applyFill="1" applyBorder="1" applyAlignment="1">
      <alignment vertical="center"/>
    </xf>
    <xf numFmtId="0" fontId="10" fillId="31" borderId="6" xfId="0" applyFont="1" applyFill="1" applyBorder="1" applyAlignment="1">
      <alignment horizontal="center" vertical="center"/>
    </xf>
    <xf numFmtId="10" fontId="10" fillId="31" borderId="1" xfId="0" applyNumberFormat="1" applyFont="1" applyFill="1" applyBorder="1" applyAlignment="1">
      <alignment horizontal="center" vertical="center"/>
    </xf>
    <xf numFmtId="0" fontId="10" fillId="31" borderId="1" xfId="0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10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10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vertical="center" wrapText="1"/>
    </xf>
    <xf numFmtId="0" fontId="24" fillId="6" borderId="6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0" borderId="0" xfId="0" applyFont="1" applyBorder="1"/>
    <xf numFmtId="0" fontId="24" fillId="6" borderId="12" xfId="5" applyFont="1" applyFill="1" applyBorder="1" applyAlignment="1">
      <alignment horizontal="center" vertical="center" wrapText="1"/>
    </xf>
    <xf numFmtId="0" fontId="24" fillId="6" borderId="12" xfId="0" applyFont="1" applyFill="1" applyBorder="1" applyAlignment="1">
      <alignment horizontal="center" vertical="center"/>
    </xf>
    <xf numFmtId="0" fontId="24" fillId="6" borderId="6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2" fillId="0" borderId="8" xfId="0" applyFont="1" applyBorder="1" applyAlignment="1">
      <alignment vertical="center"/>
    </xf>
    <xf numFmtId="0" fontId="22" fillId="0" borderId="8" xfId="0" applyFont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 wrapText="1"/>
    </xf>
    <xf numFmtId="10" fontId="13" fillId="0" borderId="5" xfId="0" applyNumberFormat="1" applyFont="1" applyBorder="1" applyAlignment="1">
      <alignment horizontal="center" vertical="center"/>
    </xf>
    <xf numFmtId="10" fontId="13" fillId="2" borderId="5" xfId="0" applyNumberFormat="1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9" borderId="19" xfId="0" applyFont="1" applyFill="1" applyBorder="1" applyAlignment="1">
      <alignment horizontal="center" vertical="center" wrapText="1"/>
    </xf>
    <xf numFmtId="10" fontId="18" fillId="0" borderId="11" xfId="0" applyNumberFormat="1" applyFont="1" applyBorder="1" applyAlignment="1">
      <alignment horizontal="center" vertical="center" wrapText="1"/>
    </xf>
    <xf numFmtId="0" fontId="18" fillId="13" borderId="38" xfId="0" applyFont="1" applyFill="1" applyBorder="1" applyAlignment="1">
      <alignment horizontal="center" vertical="center" wrapText="1"/>
    </xf>
    <xf numFmtId="10" fontId="18" fillId="13" borderId="17" xfId="0" applyNumberFormat="1" applyFont="1" applyFill="1" applyBorder="1" applyAlignment="1">
      <alignment horizontal="center" vertical="center" wrapText="1"/>
    </xf>
    <xf numFmtId="0" fontId="18" fillId="11" borderId="30" xfId="0" applyFont="1" applyFill="1" applyBorder="1" applyAlignment="1">
      <alignment horizontal="center" vertical="center" wrapText="1"/>
    </xf>
    <xf numFmtId="10" fontId="13" fillId="0" borderId="30" xfId="0" applyNumberFormat="1" applyFont="1" applyBorder="1" applyAlignment="1">
      <alignment horizontal="center" vertical="center" wrapText="1"/>
    </xf>
    <xf numFmtId="0" fontId="18" fillId="11" borderId="29" xfId="0" applyFont="1" applyFill="1" applyBorder="1" applyAlignment="1">
      <alignment horizontal="center" vertical="center" wrapText="1"/>
    </xf>
    <xf numFmtId="0" fontId="18" fillId="10" borderId="29" xfId="0" applyFont="1" applyFill="1" applyBorder="1" applyAlignment="1">
      <alignment horizontal="left" vertical="center" wrapText="1"/>
    </xf>
    <xf numFmtId="3" fontId="13" fillId="6" borderId="1" xfId="0" applyNumberFormat="1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3" fontId="13" fillId="15" borderId="1" xfId="0" applyNumberFormat="1" applyFont="1" applyFill="1" applyBorder="1" applyAlignment="1">
      <alignment horizontal="center" vertical="center"/>
    </xf>
    <xf numFmtId="3" fontId="13" fillId="15" borderId="6" xfId="0" applyNumberFormat="1" applyFont="1" applyFill="1" applyBorder="1" applyAlignment="1">
      <alignment horizontal="center" vertical="center"/>
    </xf>
    <xf numFmtId="3" fontId="13" fillId="6" borderId="6" xfId="0" applyNumberFormat="1" applyFont="1" applyFill="1" applyBorder="1" applyAlignment="1">
      <alignment horizontal="center" vertical="center"/>
    </xf>
    <xf numFmtId="0" fontId="14" fillId="15" borderId="12" xfId="0" applyFont="1" applyFill="1" applyBorder="1" applyAlignment="1">
      <alignment horizontal="center" vertical="center"/>
    </xf>
    <xf numFmtId="0" fontId="14" fillId="15" borderId="12" xfId="0" applyFont="1" applyFill="1" applyBorder="1" applyAlignment="1"/>
    <xf numFmtId="3" fontId="13" fillId="15" borderId="6" xfId="0" applyNumberFormat="1" applyFont="1" applyFill="1" applyBorder="1" applyAlignment="1">
      <alignment horizontal="center"/>
    </xf>
    <xf numFmtId="3" fontId="13" fillId="15" borderId="1" xfId="0" applyNumberFormat="1" applyFont="1" applyFill="1" applyBorder="1" applyAlignment="1">
      <alignment horizontal="center"/>
    </xf>
    <xf numFmtId="3" fontId="13" fillId="15" borderId="1" xfId="0" applyNumberFormat="1" applyFont="1" applyFill="1" applyBorder="1" applyAlignment="1">
      <alignment horizontal="center" wrapText="1"/>
    </xf>
    <xf numFmtId="0" fontId="13" fillId="15" borderId="1" xfId="0" applyFont="1" applyFill="1" applyBorder="1" applyAlignment="1">
      <alignment horizontal="center"/>
    </xf>
    <xf numFmtId="2" fontId="13" fillId="15" borderId="6" xfId="0" applyNumberFormat="1" applyFont="1" applyFill="1" applyBorder="1" applyAlignment="1">
      <alignment horizontal="center" vertical="center"/>
    </xf>
    <xf numFmtId="4" fontId="13" fillId="15" borderId="1" xfId="0" applyNumberFormat="1" applyFont="1" applyFill="1" applyBorder="1" applyAlignment="1">
      <alignment horizontal="center" vertical="center"/>
    </xf>
    <xf numFmtId="4" fontId="13" fillId="15" borderId="1" xfId="0" applyNumberFormat="1" applyFont="1" applyFill="1" applyBorder="1" applyAlignment="1">
      <alignment horizontal="center" vertical="center" wrapText="1"/>
    </xf>
    <xf numFmtId="0" fontId="13" fillId="15" borderId="1" xfId="0" applyFont="1" applyFill="1" applyBorder="1" applyAlignment="1">
      <alignment horizontal="center" vertical="center"/>
    </xf>
    <xf numFmtId="0" fontId="13" fillId="15" borderId="6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3" fillId="32" borderId="1" xfId="0" applyFont="1" applyFill="1" applyBorder="1" applyAlignment="1">
      <alignment horizontal="left" vertical="center"/>
    </xf>
    <xf numFmtId="0" fontId="13" fillId="32" borderId="1" xfId="0" applyFont="1" applyFill="1" applyBorder="1" applyAlignment="1">
      <alignment horizontal="center" vertical="center"/>
    </xf>
    <xf numFmtId="0" fontId="13" fillId="32" borderId="1" xfId="0" applyFont="1" applyFill="1" applyBorder="1" applyAlignment="1">
      <alignment horizontal="left" vertical="center" wrapText="1"/>
    </xf>
    <xf numFmtId="0" fontId="13" fillId="32" borderId="1" xfId="0" applyFont="1" applyFill="1" applyBorder="1" applyAlignment="1">
      <alignment horizontal="center" vertical="center" wrapText="1"/>
    </xf>
    <xf numFmtId="0" fontId="15" fillId="32" borderId="1" xfId="0" applyFont="1" applyFill="1" applyBorder="1" applyAlignment="1">
      <alignment horizontal="left" vertical="center"/>
    </xf>
    <xf numFmtId="2" fontId="13" fillId="32" borderId="1" xfId="0" applyNumberFormat="1" applyFont="1" applyFill="1" applyBorder="1" applyAlignment="1">
      <alignment horizontal="center" vertical="center" wrapText="1"/>
    </xf>
    <xf numFmtId="171" fontId="13" fillId="32" borderId="1" xfId="0" applyNumberFormat="1" applyFont="1" applyFill="1" applyBorder="1" applyAlignment="1">
      <alignment horizontal="center" vertical="center"/>
    </xf>
    <xf numFmtId="171" fontId="13" fillId="0" borderId="1" xfId="0" applyNumberFormat="1" applyFont="1" applyFill="1" applyBorder="1" applyAlignment="1">
      <alignment horizontal="center" vertical="center"/>
    </xf>
    <xf numFmtId="171" fontId="13" fillId="0" borderId="1" xfId="0" applyNumberFormat="1" applyFont="1" applyBorder="1" applyAlignment="1">
      <alignment horizontal="center" vertical="center"/>
    </xf>
    <xf numFmtId="171" fontId="13" fillId="0" borderId="1" xfId="0" quotePrefix="1" applyNumberFormat="1" applyFont="1" applyBorder="1" applyAlignment="1">
      <alignment horizontal="center" vertical="center"/>
    </xf>
    <xf numFmtId="169" fontId="13" fillId="32" borderId="6" xfId="0" applyNumberFormat="1" applyFont="1" applyFill="1" applyBorder="1" applyAlignment="1">
      <alignment horizontal="center" vertical="center"/>
    </xf>
    <xf numFmtId="169" fontId="13" fillId="0" borderId="6" xfId="0" applyNumberFormat="1" applyFont="1" applyFill="1" applyBorder="1" applyAlignment="1">
      <alignment horizontal="center" vertical="center"/>
    </xf>
    <xf numFmtId="169" fontId="13" fillId="0" borderId="6" xfId="0" applyNumberFormat="1" applyFont="1" applyBorder="1" applyAlignment="1">
      <alignment horizontal="center" vertical="center"/>
    </xf>
    <xf numFmtId="169" fontId="13" fillId="0" borderId="6" xfId="0" quotePrefix="1" applyNumberFormat="1" applyFont="1" applyBorder="1" applyAlignment="1">
      <alignment horizontal="center" vertical="center"/>
    </xf>
    <xf numFmtId="167" fontId="13" fillId="32" borderId="12" xfId="0" applyNumberFormat="1" applyFont="1" applyFill="1" applyBorder="1" applyAlignment="1">
      <alignment horizontal="center" vertical="center"/>
    </xf>
    <xf numFmtId="167" fontId="13" fillId="0" borderId="12" xfId="0" applyNumberFormat="1" applyFont="1" applyFill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/>
    </xf>
    <xf numFmtId="0" fontId="13" fillId="0" borderId="12" xfId="0" quotePrefix="1" applyFont="1" applyBorder="1" applyAlignment="1">
      <alignment horizontal="center" vertical="center"/>
    </xf>
    <xf numFmtId="3" fontId="18" fillId="9" borderId="30" xfId="0" applyNumberFormat="1" applyFont="1" applyFill="1" applyBorder="1" applyAlignment="1">
      <alignment horizontal="center" vertical="center" wrapText="1"/>
    </xf>
    <xf numFmtId="3" fontId="18" fillId="2" borderId="30" xfId="0" applyNumberFormat="1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9" borderId="13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0" fillId="0" borderId="0" xfId="0" applyFont="1" applyFill="1"/>
    <xf numFmtId="0" fontId="0" fillId="0" borderId="22" xfId="0" applyFont="1" applyFill="1" applyBorder="1"/>
    <xf numFmtId="0" fontId="0" fillId="0" borderId="23" xfId="0" applyFont="1" applyFill="1" applyBorder="1"/>
    <xf numFmtId="0" fontId="18" fillId="6" borderId="12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8" fillId="6" borderId="1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3" borderId="12" xfId="0" applyFont="1" applyFill="1" applyBorder="1" applyAlignment="1">
      <alignment vertical="center" wrapText="1"/>
    </xf>
    <xf numFmtId="3" fontId="18" fillId="0" borderId="6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3" fontId="18" fillId="0" borderId="4" xfId="0" applyNumberFormat="1" applyFont="1" applyBorder="1" applyAlignment="1">
      <alignment horizontal="center" vertical="center" wrapText="1"/>
    </xf>
    <xf numFmtId="2" fontId="18" fillId="0" borderId="13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 wrapText="1"/>
    </xf>
    <xf numFmtId="9" fontId="13" fillId="0" borderId="13" xfId="0" applyNumberFormat="1" applyFont="1" applyBorder="1" applyAlignment="1">
      <alignment horizontal="center" vertical="center" wrapText="1"/>
    </xf>
    <xf numFmtId="9" fontId="13" fillId="0" borderId="1" xfId="0" applyNumberFormat="1" applyFont="1" applyBorder="1" applyAlignment="1">
      <alignment horizontal="center" vertical="center" wrapText="1"/>
    </xf>
    <xf numFmtId="9" fontId="13" fillId="0" borderId="12" xfId="0" applyNumberFormat="1" applyFont="1" applyBorder="1" applyAlignment="1">
      <alignment horizontal="center" vertical="center" wrapText="1"/>
    </xf>
    <xf numFmtId="9" fontId="13" fillId="0" borderId="6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15" borderId="12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left"/>
    </xf>
    <xf numFmtId="0" fontId="13" fillId="0" borderId="28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 vertical="center"/>
    </xf>
    <xf numFmtId="166" fontId="13" fillId="0" borderId="0" xfId="2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166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3" fillId="0" borderId="6" xfId="0" applyFont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/>
    <xf numFmtId="0" fontId="20" fillId="6" borderId="12" xfId="0" applyFont="1" applyFill="1" applyBorder="1" applyAlignment="1">
      <alignment horizontal="center" vertical="center" wrapText="1"/>
    </xf>
    <xf numFmtId="0" fontId="20" fillId="6" borderId="6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3" borderId="12" xfId="0" applyFont="1" applyFill="1" applyBorder="1" applyAlignment="1">
      <alignment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left" vertical="center" wrapText="1"/>
    </xf>
    <xf numFmtId="0" fontId="20" fillId="0" borderId="22" xfId="0" applyFont="1" applyBorder="1"/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23" xfId="0" applyFont="1" applyBorder="1" applyAlignment="1">
      <alignment horizontal="center" vertical="center"/>
    </xf>
    <xf numFmtId="0" fontId="20" fillId="0" borderId="7" xfId="0" applyFont="1" applyBorder="1"/>
    <xf numFmtId="0" fontId="20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horizontal="left" vertical="center"/>
    </xf>
    <xf numFmtId="0" fontId="20" fillId="0" borderId="9" xfId="0" applyFont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8" xfId="0" applyFont="1" applyBorder="1"/>
    <xf numFmtId="0" fontId="26" fillId="0" borderId="22" xfId="0" applyFont="1" applyBorder="1" applyAlignment="1">
      <alignment vertical="center"/>
    </xf>
    <xf numFmtId="0" fontId="16" fillId="0" borderId="7" xfId="0" applyFont="1" applyBorder="1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30" fillId="0" borderId="0" xfId="0" applyFont="1" applyAlignment="1">
      <alignment horizontal="justify" vertical="center"/>
    </xf>
    <xf numFmtId="0" fontId="18" fillId="10" borderId="1" xfId="0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center" vertical="center"/>
    </xf>
    <xf numFmtId="0" fontId="18" fillId="10" borderId="12" xfId="0" applyFont="1" applyFill="1" applyBorder="1" applyAlignment="1">
      <alignment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7" borderId="12" xfId="0" applyFont="1" applyFill="1" applyBorder="1" applyAlignment="1">
      <alignment horizontal="center" vertical="center"/>
    </xf>
    <xf numFmtId="0" fontId="18" fillId="10" borderId="12" xfId="0" applyFont="1" applyFill="1" applyBorder="1" applyAlignment="1">
      <alignment vertical="center"/>
    </xf>
    <xf numFmtId="0" fontId="18" fillId="10" borderId="12" xfId="0" applyFont="1" applyFill="1" applyBorder="1" applyAlignment="1">
      <alignment horizontal="justify" vertical="center"/>
    </xf>
    <xf numFmtId="0" fontId="29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 horizontal="justify" vertical="center"/>
    </xf>
    <xf numFmtId="0" fontId="28" fillId="0" borderId="0" xfId="0" applyFont="1" applyBorder="1" applyAlignment="1">
      <alignment horizontal="justify" vertical="center"/>
    </xf>
    <xf numFmtId="0" fontId="29" fillId="0" borderId="8" xfId="0" applyFont="1" applyBorder="1" applyAlignment="1">
      <alignment horizontal="justify" vertical="center"/>
    </xf>
    <xf numFmtId="0" fontId="13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9" fontId="12" fillId="0" borderId="0" xfId="0" applyNumberFormat="1" applyFont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left" vertical="center" wrapText="1"/>
    </xf>
    <xf numFmtId="0" fontId="0" fillId="0" borderId="0" xfId="0" applyFill="1" applyBorder="1"/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/>
    <xf numFmtId="0" fontId="19" fillId="3" borderId="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9" fillId="0" borderId="23" xfId="0" applyFont="1" applyFill="1" applyBorder="1"/>
    <xf numFmtId="3" fontId="18" fillId="0" borderId="0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165" fontId="17" fillId="3" borderId="10" xfId="0" applyNumberFormat="1" applyFont="1" applyFill="1" applyBorder="1" applyAlignment="1">
      <alignment horizontal="center" vertical="center"/>
    </xf>
    <xf numFmtId="0" fontId="13" fillId="3" borderId="39" xfId="0" applyFont="1" applyFill="1" applyBorder="1" applyAlignment="1">
      <alignment horizontal="center" vertical="center"/>
    </xf>
    <xf numFmtId="165" fontId="17" fillId="3" borderId="35" xfId="0" applyNumberFormat="1" applyFont="1" applyFill="1" applyBorder="1" applyAlignment="1">
      <alignment horizontal="center" vertical="center"/>
    </xf>
    <xf numFmtId="165" fontId="17" fillId="3" borderId="2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71" fontId="13" fillId="15" borderId="4" xfId="0" applyNumberFormat="1" applyFont="1" applyFill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171" fontId="13" fillId="15" borderId="12" xfId="0" applyNumberFormat="1" applyFont="1" applyFill="1" applyBorder="1" applyAlignment="1">
      <alignment horizontal="center" vertical="center"/>
    </xf>
    <xf numFmtId="171" fontId="13" fillId="15" borderId="1" xfId="0" applyNumberFormat="1" applyFont="1" applyFill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165" fontId="13" fillId="2" borderId="12" xfId="0" applyNumberFormat="1" applyFont="1" applyFill="1" applyBorder="1" applyAlignment="1">
      <alignment horizontal="center" vertical="center"/>
    </xf>
    <xf numFmtId="10" fontId="13" fillId="0" borderId="4" xfId="0" applyNumberFormat="1" applyFont="1" applyBorder="1" applyAlignment="1">
      <alignment horizontal="center" vertical="center"/>
    </xf>
    <xf numFmtId="10" fontId="13" fillId="0" borderId="12" xfId="0" applyNumberFormat="1" applyFont="1" applyBorder="1" applyAlignment="1">
      <alignment horizontal="center" vertical="center"/>
    </xf>
    <xf numFmtId="10" fontId="13" fillId="2" borderId="4" xfId="0" applyNumberFormat="1" applyFont="1" applyFill="1" applyBorder="1" applyAlignment="1">
      <alignment horizontal="center" vertical="center"/>
    </xf>
    <xf numFmtId="10" fontId="13" fillId="2" borderId="12" xfId="0" applyNumberFormat="1" applyFont="1" applyFill="1" applyBorder="1" applyAlignment="1">
      <alignment horizontal="center" vertical="center"/>
    </xf>
    <xf numFmtId="0" fontId="13" fillId="0" borderId="16" xfId="0" applyFont="1" applyBorder="1"/>
    <xf numFmtId="0" fontId="16" fillId="0" borderId="7" xfId="0" applyFont="1" applyBorder="1" applyAlignment="1">
      <alignment horizontal="left" vertical="center"/>
    </xf>
    <xf numFmtId="0" fontId="18" fillId="3" borderId="6" xfId="0" applyFont="1" applyFill="1" applyBorder="1" applyAlignment="1">
      <alignment horizontal="left" vertical="center"/>
    </xf>
    <xf numFmtId="0" fontId="18" fillId="28" borderId="6" xfId="0" applyFont="1" applyFill="1" applyBorder="1" applyAlignment="1">
      <alignment horizontal="left" vertical="center"/>
    </xf>
    <xf numFmtId="0" fontId="13" fillId="13" borderId="38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/>
    <xf numFmtId="0" fontId="18" fillId="0" borderId="0" xfId="0" applyFont="1" applyBorder="1" applyAlignment="1">
      <alignment horizontal="center" vertical="center"/>
    </xf>
    <xf numFmtId="0" fontId="32" fillId="0" borderId="0" xfId="6" applyFont="1" applyAlignment="1">
      <alignment horizontal="left" vertical="center"/>
    </xf>
    <xf numFmtId="0" fontId="13" fillId="3" borderId="2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14" borderId="20" xfId="0" applyFont="1" applyFill="1" applyBorder="1" applyAlignment="1">
      <alignment horizontal="center" vertical="center"/>
    </xf>
    <xf numFmtId="0" fontId="2" fillId="14" borderId="5" xfId="0" applyFont="1" applyFill="1" applyBorder="1" applyAlignment="1">
      <alignment horizontal="center" vertical="center"/>
    </xf>
    <xf numFmtId="0" fontId="0" fillId="0" borderId="5" xfId="0" applyBorder="1" applyAlignment="1"/>
    <xf numFmtId="0" fontId="0" fillId="0" borderId="21" xfId="0" applyBorder="1" applyAlignment="1"/>
    <xf numFmtId="0" fontId="18" fillId="0" borderId="6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3" fillId="6" borderId="2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6" borderId="24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3" fillId="6" borderId="21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0" fillId="14" borderId="20" xfId="0" applyFill="1" applyBorder="1" applyAlignment="1">
      <alignment horizontal="center" vertical="center"/>
    </xf>
    <xf numFmtId="0" fontId="0" fillId="14" borderId="5" xfId="0" applyFill="1" applyBorder="1" applyAlignment="1">
      <alignment horizontal="center" vertical="center"/>
    </xf>
    <xf numFmtId="0" fontId="0" fillId="14" borderId="21" xfId="0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left" vertical="center" wrapText="1"/>
    </xf>
    <xf numFmtId="0" fontId="0" fillId="3" borderId="12" xfId="0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2" fillId="14" borderId="2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14" borderId="20" xfId="0" applyFont="1" applyFill="1" applyBorder="1" applyAlignment="1">
      <alignment horizontal="center" vertical="center"/>
    </xf>
    <xf numFmtId="0" fontId="4" fillId="14" borderId="5" xfId="0" applyFont="1" applyFill="1" applyBorder="1" applyAlignment="1">
      <alignment horizontal="center" vertical="center"/>
    </xf>
    <xf numFmtId="0" fontId="4" fillId="14" borderId="2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3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/>
    <xf numFmtId="0" fontId="13" fillId="6" borderId="5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13" fillId="6" borderId="20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8" fillId="7" borderId="4" xfId="0" applyFont="1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0" fontId="18" fillId="8" borderId="12" xfId="0" applyFont="1" applyFill="1" applyBorder="1" applyAlignment="1">
      <alignment horizontal="center" vertical="center" wrapText="1"/>
    </xf>
    <xf numFmtId="0" fontId="18" fillId="8" borderId="6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/>
    </xf>
    <xf numFmtId="0" fontId="13" fillId="13" borderId="1" xfId="0" applyFont="1" applyFill="1" applyBorder="1" applyAlignment="1"/>
    <xf numFmtId="0" fontId="0" fillId="13" borderId="1" xfId="0" applyFill="1" applyBorder="1" applyAlignment="1"/>
    <xf numFmtId="0" fontId="0" fillId="13" borderId="12" xfId="0" applyFill="1" applyBorder="1" applyAlignment="1"/>
    <xf numFmtId="0" fontId="18" fillId="2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12" xfId="0" applyBorder="1" applyAlignment="1"/>
    <xf numFmtId="0" fontId="13" fillId="7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/>
    <xf numFmtId="0" fontId="13" fillId="0" borderId="11" xfId="0" applyFont="1" applyBorder="1" applyAlignment="1"/>
    <xf numFmtId="0" fontId="0" fillId="0" borderId="11" xfId="0" applyBorder="1" applyAlignment="1"/>
    <xf numFmtId="0" fontId="0" fillId="0" borderId="34" xfId="0" applyBorder="1" applyAlignment="1"/>
    <xf numFmtId="0" fontId="13" fillId="13" borderId="17" xfId="0" applyFont="1" applyFill="1" applyBorder="1" applyAlignment="1"/>
    <xf numFmtId="0" fontId="0" fillId="13" borderId="17" xfId="0" applyFill="1" applyBorder="1" applyAlignment="1"/>
    <xf numFmtId="0" fontId="0" fillId="13" borderId="37" xfId="0" applyFill="1" applyBorder="1" applyAlignment="1"/>
    <xf numFmtId="0" fontId="13" fillId="0" borderId="3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10" fontId="4" fillId="14" borderId="20" xfId="0" applyNumberFormat="1" applyFont="1" applyFill="1" applyBorder="1" applyAlignment="1">
      <alignment horizontal="center" vertical="center" wrapText="1"/>
    </xf>
    <xf numFmtId="0" fontId="4" fillId="14" borderId="5" xfId="0" applyFont="1" applyFill="1" applyBorder="1" applyAlignment="1">
      <alignment horizontal="center" vertical="center" wrapText="1"/>
    </xf>
    <xf numFmtId="0" fontId="4" fillId="14" borderId="21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4" xfId="0" applyFont="1" applyFill="1" applyBorder="1" applyAlignment="1">
      <alignment horizontal="center" vertical="center" wrapText="1"/>
    </xf>
    <xf numFmtId="0" fontId="12" fillId="6" borderId="3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6" borderId="36" xfId="0" applyFont="1" applyFill="1" applyBorder="1" applyAlignment="1">
      <alignment horizontal="center" vertical="center" wrapText="1"/>
    </xf>
    <xf numFmtId="0" fontId="12" fillId="6" borderId="20" xfId="0" applyFont="1" applyFill="1" applyBorder="1" applyAlignment="1">
      <alignment horizontal="center" vertical="center" wrapText="1"/>
    </xf>
    <xf numFmtId="0" fontId="12" fillId="6" borderId="21" xfId="0" applyFont="1" applyFill="1" applyBorder="1" applyAlignment="1">
      <alignment horizontal="center" vertical="center" wrapText="1"/>
    </xf>
    <xf numFmtId="0" fontId="4" fillId="14" borderId="20" xfId="0" applyFont="1" applyFill="1" applyBorder="1" applyAlignment="1">
      <alignment horizontal="center" vertical="center" wrapText="1"/>
    </xf>
    <xf numFmtId="0" fontId="4" fillId="14" borderId="5" xfId="0" applyFont="1" applyFill="1" applyBorder="1" applyAlignment="1">
      <alignment vertical="center" wrapText="1"/>
    </xf>
    <xf numFmtId="0" fontId="4" fillId="14" borderId="21" xfId="0" applyFont="1" applyFill="1" applyBorder="1" applyAlignment="1">
      <alignment vertical="center" wrapText="1"/>
    </xf>
    <xf numFmtId="0" fontId="12" fillId="6" borderId="13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6" borderId="19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12" fillId="6" borderId="24" xfId="0" applyFont="1" applyFill="1" applyBorder="1" applyAlignment="1">
      <alignment horizontal="center" vertical="center" wrapText="1"/>
    </xf>
    <xf numFmtId="0" fontId="20" fillId="6" borderId="34" xfId="0" applyFont="1" applyFill="1" applyBorder="1" applyAlignment="1">
      <alignment horizontal="center" vertical="center" wrapText="1"/>
    </xf>
    <xf numFmtId="0" fontId="20" fillId="6" borderId="15" xfId="0" applyFont="1" applyFill="1" applyBorder="1" applyAlignment="1">
      <alignment horizontal="center" vertical="center" wrapText="1"/>
    </xf>
    <xf numFmtId="0" fontId="20" fillId="6" borderId="35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4" fillId="14" borderId="4" xfId="0" applyFont="1" applyFill="1" applyBorder="1" applyAlignment="1">
      <alignment horizontal="center" vertical="center"/>
    </xf>
    <xf numFmtId="0" fontId="0" fillId="14" borderId="6" xfId="0" applyFill="1" applyBorder="1" applyAlignment="1">
      <alignment horizontal="center" vertical="center"/>
    </xf>
    <xf numFmtId="0" fontId="4" fillId="14" borderId="6" xfId="0" applyFont="1" applyFill="1" applyBorder="1" applyAlignment="1">
      <alignment horizontal="center" vertical="center"/>
    </xf>
    <xf numFmtId="0" fontId="14" fillId="12" borderId="1" xfId="0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14" borderId="25" xfId="0" applyFont="1" applyFill="1" applyBorder="1" applyAlignment="1">
      <alignment horizontal="center" vertical="center"/>
    </xf>
    <xf numFmtId="0" fontId="4" fillId="14" borderId="26" xfId="0" applyFont="1" applyFill="1" applyBorder="1" applyAlignment="1">
      <alignment vertical="center"/>
    </xf>
    <xf numFmtId="0" fontId="4" fillId="14" borderId="27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0" fillId="7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 wrapText="1"/>
    </xf>
    <xf numFmtId="0" fontId="10" fillId="8" borderId="20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4" fillId="14" borderId="5" xfId="0" applyFont="1" applyFill="1" applyBorder="1" applyAlignment="1">
      <alignment vertical="center"/>
    </xf>
    <xf numFmtId="0" fontId="4" fillId="14" borderId="6" xfId="0" applyFont="1" applyFill="1" applyBorder="1" applyAlignment="1">
      <alignment vertical="center"/>
    </xf>
    <xf numFmtId="0" fontId="10" fillId="7" borderId="4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0" fontId="23" fillId="14" borderId="20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4" fillId="15" borderId="1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0" fontId="4" fillId="14" borderId="13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vertical="center"/>
    </xf>
    <xf numFmtId="0" fontId="4" fillId="14" borderId="12" xfId="0" applyFont="1" applyFill="1" applyBorder="1" applyAlignment="1">
      <alignment vertical="center"/>
    </xf>
    <xf numFmtId="0" fontId="13" fillId="12" borderId="4" xfId="0" applyFont="1" applyFill="1" applyBorder="1" applyAlignment="1">
      <alignment horizontal="center" vertical="center"/>
    </xf>
    <xf numFmtId="0" fontId="13" fillId="12" borderId="5" xfId="0" applyFont="1" applyFill="1" applyBorder="1" applyAlignment="1">
      <alignment horizontal="center" vertical="center"/>
    </xf>
    <xf numFmtId="0" fontId="13" fillId="12" borderId="6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14" borderId="21" xfId="0" applyFont="1" applyFill="1" applyBorder="1" applyAlignment="1">
      <alignment vertical="center"/>
    </xf>
    <xf numFmtId="0" fontId="13" fillId="12" borderId="4" xfId="0" applyFont="1" applyFill="1" applyBorder="1" applyAlignment="1">
      <alignment horizontal="center"/>
    </xf>
    <xf numFmtId="0" fontId="13" fillId="12" borderId="5" xfId="0" applyFont="1" applyFill="1" applyBorder="1" applyAlignment="1">
      <alignment horizontal="center"/>
    </xf>
    <xf numFmtId="0" fontId="13" fillId="12" borderId="6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8" fillId="10" borderId="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5" fillId="12" borderId="4" xfId="0" applyFont="1" applyFill="1" applyBorder="1" applyAlignment="1">
      <alignment horizontal="center" vertical="center" readingOrder="1"/>
    </xf>
    <xf numFmtId="0" fontId="15" fillId="12" borderId="5" xfId="0" applyFont="1" applyFill="1" applyBorder="1" applyAlignment="1">
      <alignment horizontal="center" vertical="center" readingOrder="1"/>
    </xf>
    <xf numFmtId="0" fontId="15" fillId="12" borderId="6" xfId="0" applyFont="1" applyFill="1" applyBorder="1" applyAlignment="1">
      <alignment horizontal="center" vertical="center" readingOrder="1"/>
    </xf>
    <xf numFmtId="0" fontId="13" fillId="13" borderId="37" xfId="0" applyFont="1" applyFill="1" applyBorder="1" applyAlignment="1">
      <alignment horizontal="center" vertical="center" wrapText="1"/>
    </xf>
    <xf numFmtId="0" fontId="13" fillId="13" borderId="12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12" borderId="4" xfId="0" applyFont="1" applyFill="1" applyBorder="1" applyAlignment="1">
      <alignment horizontal="center" vertical="center" wrapText="1"/>
    </xf>
    <xf numFmtId="0" fontId="13" fillId="12" borderId="5" xfId="0" applyFont="1" applyFill="1" applyBorder="1" applyAlignment="1">
      <alignment horizontal="center" vertical="center" wrapText="1"/>
    </xf>
    <xf numFmtId="0" fontId="13" fillId="12" borderId="6" xfId="0" applyFont="1" applyFill="1" applyBorder="1" applyAlignment="1">
      <alignment horizontal="center" vertical="center" wrapText="1"/>
    </xf>
    <xf numFmtId="0" fontId="14" fillId="14" borderId="13" xfId="0" applyFont="1" applyFill="1" applyBorder="1" applyAlignment="1">
      <alignment horizontal="center" vertical="center"/>
    </xf>
    <xf numFmtId="0" fontId="14" fillId="14" borderId="1" xfId="0" applyFont="1" applyFill="1" applyBorder="1" applyAlignment="1">
      <alignment vertical="center"/>
    </xf>
    <xf numFmtId="0" fontId="14" fillId="14" borderId="4" xfId="0" applyFont="1" applyFill="1" applyBorder="1" applyAlignment="1">
      <alignment vertical="center"/>
    </xf>
    <xf numFmtId="0" fontId="14" fillId="14" borderId="12" xfId="0" applyFont="1" applyFill="1" applyBorder="1" applyAlignment="1">
      <alignment vertical="center"/>
    </xf>
    <xf numFmtId="0" fontId="20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25" fillId="14" borderId="20" xfId="0" applyFont="1" applyFill="1" applyBorder="1" applyAlignment="1">
      <alignment horizontal="center" vertical="center"/>
    </xf>
  </cellXfs>
  <cellStyles count="7">
    <cellStyle name="Collegamento ipertestuale" xfId="5" builtinId="8"/>
    <cellStyle name="Migliaia" xfId="2" builtinId="3"/>
    <cellStyle name="Normal" xfId="4" xr:uid="{00000000-0005-0000-0000-000001000000}"/>
    <cellStyle name="Normal 3" xfId="6" xr:uid="{B5364BE7-DDC7-4617-B5C5-FDEC45BE002A}"/>
    <cellStyle name="Normale" xfId="0" builtinId="0"/>
    <cellStyle name="Normale 2" xfId="3" xr:uid="{00000000-0005-0000-0000-000003000000}"/>
    <cellStyle name="Percentuale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99"/>
      <color rgb="FFFFFFCC"/>
      <color rgb="FFFFB7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402586936837416E-2"/>
          <c:y val="5.2587056420167755E-2"/>
          <c:w val="0.86416218929235988"/>
          <c:h val="0.7597714253893230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'Indicatori Demografici'!$E$85</c:f>
              <c:strCache>
                <c:ptCount val="1"/>
                <c:pt idx="0">
                  <c:v>Maschi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'Indicatori Demografici'!$D$86:$D$104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&gt;90</c:v>
                </c:pt>
              </c:strCache>
            </c:strRef>
          </c:cat>
          <c:val>
            <c:numRef>
              <c:f>'Indicatori Demografici'!$E$86:$E$104</c:f>
              <c:numCache>
                <c:formatCode>General</c:formatCode>
                <c:ptCount val="19"/>
                <c:pt idx="0">
                  <c:v>6905</c:v>
                </c:pt>
                <c:pt idx="1">
                  <c:v>8320</c:v>
                </c:pt>
                <c:pt idx="2">
                  <c:v>8806</c:v>
                </c:pt>
                <c:pt idx="3">
                  <c:v>8656</c:v>
                </c:pt>
                <c:pt idx="4">
                  <c:v>8921</c:v>
                </c:pt>
                <c:pt idx="5">
                  <c:v>8919</c:v>
                </c:pt>
                <c:pt idx="6">
                  <c:v>9314</c:v>
                </c:pt>
                <c:pt idx="7">
                  <c:v>10720</c:v>
                </c:pt>
                <c:pt idx="8">
                  <c:v>13360</c:v>
                </c:pt>
                <c:pt idx="9">
                  <c:v>14406</c:v>
                </c:pt>
                <c:pt idx="10">
                  <c:v>14693</c:v>
                </c:pt>
                <c:pt idx="11">
                  <c:v>13200</c:v>
                </c:pt>
                <c:pt idx="12">
                  <c:v>10959</c:v>
                </c:pt>
                <c:pt idx="13">
                  <c:v>10031</c:v>
                </c:pt>
                <c:pt idx="14">
                  <c:v>9380</c:v>
                </c:pt>
                <c:pt idx="15">
                  <c:v>7695</c:v>
                </c:pt>
                <c:pt idx="16">
                  <c:v>5951</c:v>
                </c:pt>
                <c:pt idx="17">
                  <c:v>3398</c:v>
                </c:pt>
                <c:pt idx="18">
                  <c:v>1590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8D-4F38-841A-01ED1CEC61AC}"/>
            </c:ext>
          </c:extLst>
        </c:ser>
        <c:ser>
          <c:idx val="1"/>
          <c:order val="1"/>
          <c:tx>
            <c:strRef>
              <c:f>'Indicatori Demografici'!$F$85</c:f>
              <c:strCache>
                <c:ptCount val="1"/>
                <c:pt idx="0">
                  <c:v>Femmine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'Indicatori Demografici'!$D$86:$D$104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&gt;90</c:v>
                </c:pt>
              </c:strCache>
            </c:strRef>
          </c:cat>
          <c:val>
            <c:numRef>
              <c:f>'Indicatori Demografici'!$F$86:$F$104</c:f>
              <c:numCache>
                <c:formatCode>General</c:formatCode>
                <c:ptCount val="19"/>
                <c:pt idx="0">
                  <c:v>-6556</c:v>
                </c:pt>
                <c:pt idx="1">
                  <c:v>-7914</c:v>
                </c:pt>
                <c:pt idx="2">
                  <c:v>-8091</c:v>
                </c:pt>
                <c:pt idx="3">
                  <c:v>-8114</c:v>
                </c:pt>
                <c:pt idx="4">
                  <c:v>-7922</c:v>
                </c:pt>
                <c:pt idx="5">
                  <c:v>-8621</c:v>
                </c:pt>
                <c:pt idx="6">
                  <c:v>-9275</c:v>
                </c:pt>
                <c:pt idx="7">
                  <c:v>-10783</c:v>
                </c:pt>
                <c:pt idx="8">
                  <c:v>-13567</c:v>
                </c:pt>
                <c:pt idx="9">
                  <c:v>-14498</c:v>
                </c:pt>
                <c:pt idx="10">
                  <c:v>-14660</c:v>
                </c:pt>
                <c:pt idx="11">
                  <c:v>-13523</c:v>
                </c:pt>
                <c:pt idx="12">
                  <c:v>-11620</c:v>
                </c:pt>
                <c:pt idx="13">
                  <c:v>-10943</c:v>
                </c:pt>
                <c:pt idx="14">
                  <c:v>-10389</c:v>
                </c:pt>
                <c:pt idx="15">
                  <c:v>-9065</c:v>
                </c:pt>
                <c:pt idx="16">
                  <c:v>-8231</c:v>
                </c:pt>
                <c:pt idx="17">
                  <c:v>-5772</c:v>
                </c:pt>
                <c:pt idx="18">
                  <c:v>-4118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8D-4F38-841A-01ED1CEC6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614354744"/>
        <c:axId val="614352184"/>
      </c:barChart>
      <c:catAx>
        <c:axId val="614354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14352184"/>
        <c:crosses val="autoZero"/>
        <c:auto val="1"/>
        <c:lblAlgn val="ctr"/>
        <c:lblOffset val="100"/>
        <c:noMultiLvlLbl val="0"/>
      </c:catAx>
      <c:valAx>
        <c:axId val="614352184"/>
        <c:scaling>
          <c:orientation val="minMax"/>
          <c:max val="18000"/>
          <c:min val="-18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in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14354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7768808135409"/>
          <c:y val="0.92791437622354822"/>
          <c:w val="0.33880498359645789"/>
          <c:h val="7.20859394372902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 sz="7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286682719738504E-2"/>
          <c:y val="5.0889825167768854E-2"/>
          <c:w val="0.87381737535498882"/>
          <c:h val="0.764297782340174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'Indicatori Demografici'!$J$85</c:f>
              <c:strCache>
                <c:ptCount val="1"/>
                <c:pt idx="0">
                  <c:v>Maschi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'Indicatori Demografici'!$I$86:$I$104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&gt;90</c:v>
                </c:pt>
              </c:strCache>
            </c:strRef>
          </c:cat>
          <c:val>
            <c:numRef>
              <c:f>'Indicatori Demografici'!$J$86:$J$104</c:f>
              <c:numCache>
                <c:formatCode>General</c:formatCode>
                <c:ptCount val="19"/>
                <c:pt idx="0">
                  <c:v>8997</c:v>
                </c:pt>
                <c:pt idx="1">
                  <c:v>10909</c:v>
                </c:pt>
                <c:pt idx="2">
                  <c:v>11215</c:v>
                </c:pt>
                <c:pt idx="3">
                  <c:v>11082</c:v>
                </c:pt>
                <c:pt idx="4">
                  <c:v>11532</c:v>
                </c:pt>
                <c:pt idx="5">
                  <c:v>11810</c:v>
                </c:pt>
                <c:pt idx="6">
                  <c:v>12057</c:v>
                </c:pt>
                <c:pt idx="7">
                  <c:v>14188</c:v>
                </c:pt>
                <c:pt idx="8">
                  <c:v>17682</c:v>
                </c:pt>
                <c:pt idx="9">
                  <c:v>18528</c:v>
                </c:pt>
                <c:pt idx="10">
                  <c:v>18350</c:v>
                </c:pt>
                <c:pt idx="11">
                  <c:v>16481</c:v>
                </c:pt>
                <c:pt idx="12">
                  <c:v>14580</c:v>
                </c:pt>
                <c:pt idx="13">
                  <c:v>13377</c:v>
                </c:pt>
                <c:pt idx="14">
                  <c:v>12250</c:v>
                </c:pt>
                <c:pt idx="15">
                  <c:v>10113</c:v>
                </c:pt>
                <c:pt idx="16">
                  <c:v>8068</c:v>
                </c:pt>
                <c:pt idx="17">
                  <c:v>4603</c:v>
                </c:pt>
                <c:pt idx="18">
                  <c:v>2148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6C-426D-89B4-424CDE6F92BF}"/>
            </c:ext>
          </c:extLst>
        </c:ser>
        <c:ser>
          <c:idx val="1"/>
          <c:order val="1"/>
          <c:tx>
            <c:strRef>
              <c:f>'Indicatori Demografici'!$K$85</c:f>
              <c:strCache>
                <c:ptCount val="1"/>
                <c:pt idx="0">
                  <c:v>Femmine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'Indicatori Demografici'!$I$86:$I$104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&gt;90</c:v>
                </c:pt>
              </c:strCache>
            </c:strRef>
          </c:cat>
          <c:val>
            <c:numRef>
              <c:f>'Indicatori Demografici'!$K$86:$K$104</c:f>
              <c:numCache>
                <c:formatCode>General</c:formatCode>
                <c:ptCount val="19"/>
                <c:pt idx="0">
                  <c:v>-8375</c:v>
                </c:pt>
                <c:pt idx="1">
                  <c:v>-10226</c:v>
                </c:pt>
                <c:pt idx="2">
                  <c:v>-10627</c:v>
                </c:pt>
                <c:pt idx="3">
                  <c:v>-10257</c:v>
                </c:pt>
                <c:pt idx="4">
                  <c:v>-10375</c:v>
                </c:pt>
                <c:pt idx="5">
                  <c:v>-11209</c:v>
                </c:pt>
                <c:pt idx="6">
                  <c:v>-12031</c:v>
                </c:pt>
                <c:pt idx="7">
                  <c:v>-14169</c:v>
                </c:pt>
                <c:pt idx="8">
                  <c:v>-17492</c:v>
                </c:pt>
                <c:pt idx="9">
                  <c:v>-18945</c:v>
                </c:pt>
                <c:pt idx="10">
                  <c:v>-19170</c:v>
                </c:pt>
                <c:pt idx="11">
                  <c:v>-17394</c:v>
                </c:pt>
                <c:pt idx="12">
                  <c:v>-15974</c:v>
                </c:pt>
                <c:pt idx="13">
                  <c:v>-14847</c:v>
                </c:pt>
                <c:pt idx="14">
                  <c:v>-13624</c:v>
                </c:pt>
                <c:pt idx="15">
                  <c:v>-12825</c:v>
                </c:pt>
                <c:pt idx="16">
                  <c:v>-11630</c:v>
                </c:pt>
                <c:pt idx="17">
                  <c:v>-8192</c:v>
                </c:pt>
                <c:pt idx="18">
                  <c:v>-5896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6C-426D-89B4-424CDE6F9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686916728"/>
        <c:axId val="686917048"/>
      </c:barChart>
      <c:catAx>
        <c:axId val="686916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86917048"/>
        <c:crosses val="autoZero"/>
        <c:auto val="1"/>
        <c:lblAlgn val="ctr"/>
        <c:lblOffset val="100"/>
        <c:noMultiLvlLbl val="0"/>
      </c:catAx>
      <c:valAx>
        <c:axId val="686917048"/>
        <c:scaling>
          <c:orientation val="minMax"/>
          <c:max val="25000"/>
          <c:min val="-25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in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86916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267486888255452"/>
          <c:y val="0.90962759986436881"/>
          <c:w val="0.34815351598019612"/>
          <c:h val="8.8596186940921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 sz="7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117583159053021E-2"/>
          <c:y val="4.3561860782369059E-2"/>
          <c:w val="0.85868222788535442"/>
          <c:h val="0.7638462036009832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'Indicatori Demografici'!$O$85</c:f>
              <c:strCache>
                <c:ptCount val="1"/>
                <c:pt idx="0">
                  <c:v>Maschi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'Indicatori Demografici'!$N$86:$N$104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&gt;90</c:v>
                </c:pt>
              </c:strCache>
            </c:strRef>
          </c:cat>
          <c:val>
            <c:numRef>
              <c:f>'Indicatori Demografici'!$O$86:$O$104</c:f>
              <c:numCache>
                <c:formatCode>General</c:formatCode>
                <c:ptCount val="19"/>
                <c:pt idx="0">
                  <c:v>6082</c:v>
                </c:pt>
                <c:pt idx="1">
                  <c:v>7149</c:v>
                </c:pt>
                <c:pt idx="2">
                  <c:v>7194</c:v>
                </c:pt>
                <c:pt idx="3">
                  <c:v>7337</c:v>
                </c:pt>
                <c:pt idx="4">
                  <c:v>7668</c:v>
                </c:pt>
                <c:pt idx="5">
                  <c:v>8447</c:v>
                </c:pt>
                <c:pt idx="6">
                  <c:v>8718</c:v>
                </c:pt>
                <c:pt idx="7">
                  <c:v>9491</c:v>
                </c:pt>
                <c:pt idx="8">
                  <c:v>11277</c:v>
                </c:pt>
                <c:pt idx="9">
                  <c:v>11811</c:v>
                </c:pt>
                <c:pt idx="10">
                  <c:v>12031</c:v>
                </c:pt>
                <c:pt idx="11">
                  <c:v>11194</c:v>
                </c:pt>
                <c:pt idx="12">
                  <c:v>9882</c:v>
                </c:pt>
                <c:pt idx="13">
                  <c:v>9306</c:v>
                </c:pt>
                <c:pt idx="14">
                  <c:v>7786</c:v>
                </c:pt>
                <c:pt idx="15">
                  <c:v>6729</c:v>
                </c:pt>
                <c:pt idx="16">
                  <c:v>5783</c:v>
                </c:pt>
                <c:pt idx="17">
                  <c:v>3228</c:v>
                </c:pt>
                <c:pt idx="18">
                  <c:v>1519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22-4B86-B6A4-E8002D1E7B1B}"/>
            </c:ext>
          </c:extLst>
        </c:ser>
        <c:ser>
          <c:idx val="1"/>
          <c:order val="1"/>
          <c:tx>
            <c:strRef>
              <c:f>'Indicatori Demografici'!$P$85</c:f>
              <c:strCache>
                <c:ptCount val="1"/>
                <c:pt idx="0">
                  <c:v>Femmine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'Indicatori Demografici'!$N$86:$N$104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&gt;90</c:v>
                </c:pt>
              </c:strCache>
            </c:strRef>
          </c:cat>
          <c:val>
            <c:numRef>
              <c:f>'Indicatori Demografici'!$P$86:$P$104</c:f>
              <c:numCache>
                <c:formatCode>General</c:formatCode>
                <c:ptCount val="19"/>
                <c:pt idx="0">
                  <c:v>-5961</c:v>
                </c:pt>
                <c:pt idx="1">
                  <c:v>-6647</c:v>
                </c:pt>
                <c:pt idx="2">
                  <c:v>-6821</c:v>
                </c:pt>
                <c:pt idx="3">
                  <c:v>-6796</c:v>
                </c:pt>
                <c:pt idx="4">
                  <c:v>-7048</c:v>
                </c:pt>
                <c:pt idx="5">
                  <c:v>-7965</c:v>
                </c:pt>
                <c:pt idx="6">
                  <c:v>-8592</c:v>
                </c:pt>
                <c:pt idx="7">
                  <c:v>-9593</c:v>
                </c:pt>
                <c:pt idx="8">
                  <c:v>-11230</c:v>
                </c:pt>
                <c:pt idx="9">
                  <c:v>-11919</c:v>
                </c:pt>
                <c:pt idx="10">
                  <c:v>-12306</c:v>
                </c:pt>
                <c:pt idx="11">
                  <c:v>-11658</c:v>
                </c:pt>
                <c:pt idx="12">
                  <c:v>-10588</c:v>
                </c:pt>
                <c:pt idx="13">
                  <c:v>-9836</c:v>
                </c:pt>
                <c:pt idx="14">
                  <c:v>-8906</c:v>
                </c:pt>
                <c:pt idx="15">
                  <c:v>-8347</c:v>
                </c:pt>
                <c:pt idx="16">
                  <c:v>-7974</c:v>
                </c:pt>
                <c:pt idx="17">
                  <c:v>-5457</c:v>
                </c:pt>
                <c:pt idx="18">
                  <c:v>-3902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22-4B86-B6A4-E8002D1E7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686922488"/>
        <c:axId val="686924088"/>
      </c:barChart>
      <c:catAx>
        <c:axId val="686922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86924088"/>
        <c:crosses val="autoZero"/>
        <c:auto val="1"/>
        <c:lblAlgn val="ctr"/>
        <c:lblOffset val="100"/>
        <c:noMultiLvlLbl val="0"/>
      </c:catAx>
      <c:valAx>
        <c:axId val="686924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in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8692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846178811774746"/>
          <c:y val="0.91001707193734149"/>
          <c:w val="0.34568005421416559"/>
          <c:h val="8.79837826390678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 sz="7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884664866138982E-2"/>
          <c:y val="3.7209949589832543E-2"/>
          <c:w val="0.8591323999618542"/>
          <c:h val="0.793111010338762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'Indicatori Demografici'!$T$85</c:f>
              <c:strCache>
                <c:ptCount val="1"/>
                <c:pt idx="0">
                  <c:v>Maschi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'Indicatori Demografici'!$S$86:$S$104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&gt;90</c:v>
                </c:pt>
              </c:strCache>
            </c:strRef>
          </c:cat>
          <c:val>
            <c:numRef>
              <c:f>'Indicatori Demografici'!$T$86:$T$104</c:f>
              <c:numCache>
                <c:formatCode>General</c:formatCode>
                <c:ptCount val="19"/>
                <c:pt idx="0">
                  <c:v>3283</c:v>
                </c:pt>
                <c:pt idx="1">
                  <c:v>3833</c:v>
                </c:pt>
                <c:pt idx="2">
                  <c:v>3913</c:v>
                </c:pt>
                <c:pt idx="3">
                  <c:v>4076</c:v>
                </c:pt>
                <c:pt idx="4">
                  <c:v>4524</c:v>
                </c:pt>
                <c:pt idx="5">
                  <c:v>4533</c:v>
                </c:pt>
                <c:pt idx="6">
                  <c:v>4828</c:v>
                </c:pt>
                <c:pt idx="7">
                  <c:v>5211</c:v>
                </c:pt>
                <c:pt idx="8">
                  <c:v>6115</c:v>
                </c:pt>
                <c:pt idx="9">
                  <c:v>6446</c:v>
                </c:pt>
                <c:pt idx="10">
                  <c:v>6757</c:v>
                </c:pt>
                <c:pt idx="11">
                  <c:v>6407</c:v>
                </c:pt>
                <c:pt idx="12">
                  <c:v>5734</c:v>
                </c:pt>
                <c:pt idx="13">
                  <c:v>5103</c:v>
                </c:pt>
                <c:pt idx="14">
                  <c:v>4393</c:v>
                </c:pt>
                <c:pt idx="15">
                  <c:v>3663</c:v>
                </c:pt>
                <c:pt idx="16">
                  <c:v>3310</c:v>
                </c:pt>
                <c:pt idx="17">
                  <c:v>1785</c:v>
                </c:pt>
                <c:pt idx="18">
                  <c:v>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96-4B88-97D9-54D5A3458873}"/>
            </c:ext>
          </c:extLst>
        </c:ser>
        <c:ser>
          <c:idx val="1"/>
          <c:order val="1"/>
          <c:tx>
            <c:strRef>
              <c:f>'Indicatori Demografici'!$U$85</c:f>
              <c:strCache>
                <c:ptCount val="1"/>
                <c:pt idx="0">
                  <c:v>Femmine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'Indicatori Demografici'!$S$86:$S$104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&gt;90</c:v>
                </c:pt>
              </c:strCache>
            </c:strRef>
          </c:cat>
          <c:val>
            <c:numRef>
              <c:f>'Indicatori Demografici'!$U$86:$U$104</c:f>
              <c:numCache>
                <c:formatCode>General</c:formatCode>
                <c:ptCount val="19"/>
                <c:pt idx="0">
                  <c:v>-3020</c:v>
                </c:pt>
                <c:pt idx="1">
                  <c:v>-3558</c:v>
                </c:pt>
                <c:pt idx="2">
                  <c:v>-3685</c:v>
                </c:pt>
                <c:pt idx="3">
                  <c:v>-3706</c:v>
                </c:pt>
                <c:pt idx="4">
                  <c:v>-4003</c:v>
                </c:pt>
                <c:pt idx="5">
                  <c:v>-4331</c:v>
                </c:pt>
                <c:pt idx="6">
                  <c:v>-4799</c:v>
                </c:pt>
                <c:pt idx="7">
                  <c:v>-5270</c:v>
                </c:pt>
                <c:pt idx="8">
                  <c:v>-6116</c:v>
                </c:pt>
                <c:pt idx="9">
                  <c:v>-6762</c:v>
                </c:pt>
                <c:pt idx="10">
                  <c:v>-6889</c:v>
                </c:pt>
                <c:pt idx="11">
                  <c:v>-6598</c:v>
                </c:pt>
                <c:pt idx="12">
                  <c:v>-6200</c:v>
                </c:pt>
                <c:pt idx="13">
                  <c:v>-5391</c:v>
                </c:pt>
                <c:pt idx="14">
                  <c:v>-4915</c:v>
                </c:pt>
                <c:pt idx="15">
                  <c:v>-4507</c:v>
                </c:pt>
                <c:pt idx="16">
                  <c:v>-4311</c:v>
                </c:pt>
                <c:pt idx="17">
                  <c:v>-3014</c:v>
                </c:pt>
                <c:pt idx="18">
                  <c:v>-1936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96-4B88-97D9-54D5A3458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686934008"/>
        <c:axId val="686936568"/>
      </c:barChart>
      <c:catAx>
        <c:axId val="6869340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86936568"/>
        <c:crosses val="autoZero"/>
        <c:auto val="1"/>
        <c:lblAlgn val="ctr"/>
        <c:lblOffset val="100"/>
        <c:noMultiLvlLbl val="0"/>
      </c:catAx>
      <c:valAx>
        <c:axId val="686936568"/>
        <c:scaling>
          <c:orientation val="minMax"/>
          <c:max val="8000"/>
          <c:min val="-8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in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86934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900822832754256"/>
          <c:y val="0.91187938029804605"/>
          <c:w val="0.34470290798689829"/>
          <c:h val="8.69015653497310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 sz="7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93668319112636E-2"/>
          <c:y val="5.4631827843304635E-2"/>
          <c:w val="0.85524950504275821"/>
          <c:h val="0.757508769531595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'Indicatori Demografici'!$Y$85</c:f>
              <c:strCache>
                <c:ptCount val="1"/>
                <c:pt idx="0">
                  <c:v>Maschi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'Indicatori Demografici'!$X$86:$X$104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&gt;90</c:v>
                </c:pt>
              </c:strCache>
            </c:strRef>
          </c:cat>
          <c:val>
            <c:numRef>
              <c:f>'Indicatori Demografici'!$Y$86:$Y$104</c:f>
              <c:numCache>
                <c:formatCode>General</c:formatCode>
                <c:ptCount val="19"/>
                <c:pt idx="0">
                  <c:v>3734</c:v>
                </c:pt>
                <c:pt idx="1">
                  <c:v>4264</c:v>
                </c:pt>
                <c:pt idx="2">
                  <c:v>4643</c:v>
                </c:pt>
                <c:pt idx="3">
                  <c:v>4903</c:v>
                </c:pt>
                <c:pt idx="4">
                  <c:v>5327</c:v>
                </c:pt>
                <c:pt idx="5">
                  <c:v>5679</c:v>
                </c:pt>
                <c:pt idx="6">
                  <c:v>5671</c:v>
                </c:pt>
                <c:pt idx="7">
                  <c:v>6080</c:v>
                </c:pt>
                <c:pt idx="8">
                  <c:v>6976</c:v>
                </c:pt>
                <c:pt idx="9">
                  <c:v>7803</c:v>
                </c:pt>
                <c:pt idx="10">
                  <c:v>8253</c:v>
                </c:pt>
                <c:pt idx="11">
                  <c:v>7520</c:v>
                </c:pt>
                <c:pt idx="12">
                  <c:v>6540</c:v>
                </c:pt>
                <c:pt idx="13">
                  <c:v>6049</c:v>
                </c:pt>
                <c:pt idx="14">
                  <c:v>5259</c:v>
                </c:pt>
                <c:pt idx="15">
                  <c:v>4725</c:v>
                </c:pt>
                <c:pt idx="16">
                  <c:v>3766</c:v>
                </c:pt>
                <c:pt idx="17">
                  <c:v>2176</c:v>
                </c:pt>
                <c:pt idx="18">
                  <c:v>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B6-4D05-A89F-F5B3E10414BD}"/>
            </c:ext>
          </c:extLst>
        </c:ser>
        <c:ser>
          <c:idx val="1"/>
          <c:order val="1"/>
          <c:tx>
            <c:strRef>
              <c:f>'Indicatori Demografici'!$Z$85</c:f>
              <c:strCache>
                <c:ptCount val="1"/>
                <c:pt idx="0">
                  <c:v>Femmine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'Indicatori Demografici'!$X$86:$X$104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&gt;90</c:v>
                </c:pt>
              </c:strCache>
            </c:strRef>
          </c:cat>
          <c:val>
            <c:numRef>
              <c:f>'Indicatori Demografici'!$Z$86:$Z$104</c:f>
              <c:numCache>
                <c:formatCode>General</c:formatCode>
                <c:ptCount val="19"/>
                <c:pt idx="0">
                  <c:v>-3592</c:v>
                </c:pt>
                <c:pt idx="1">
                  <c:v>-4125</c:v>
                </c:pt>
                <c:pt idx="2">
                  <c:v>-4348</c:v>
                </c:pt>
                <c:pt idx="3">
                  <c:v>-4345</c:v>
                </c:pt>
                <c:pt idx="4">
                  <c:v>-4787</c:v>
                </c:pt>
                <c:pt idx="5">
                  <c:v>-5204</c:v>
                </c:pt>
                <c:pt idx="6">
                  <c:v>-5520</c:v>
                </c:pt>
                <c:pt idx="7">
                  <c:v>-6042</c:v>
                </c:pt>
                <c:pt idx="8">
                  <c:v>-7275</c:v>
                </c:pt>
                <c:pt idx="9">
                  <c:v>-8166</c:v>
                </c:pt>
                <c:pt idx="10">
                  <c:v>-8677</c:v>
                </c:pt>
                <c:pt idx="11">
                  <c:v>-8027</c:v>
                </c:pt>
                <c:pt idx="12">
                  <c:v>-7469</c:v>
                </c:pt>
                <c:pt idx="13">
                  <c:v>-6669</c:v>
                </c:pt>
                <c:pt idx="14">
                  <c:v>-6064</c:v>
                </c:pt>
                <c:pt idx="15">
                  <c:v>-5622</c:v>
                </c:pt>
                <c:pt idx="16">
                  <c:v>-5048</c:v>
                </c:pt>
                <c:pt idx="17">
                  <c:v>-3515</c:v>
                </c:pt>
                <c:pt idx="18">
                  <c:v>-2372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B6-4D05-A89F-F5B3E1041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686955128"/>
        <c:axId val="686953528"/>
      </c:barChart>
      <c:catAx>
        <c:axId val="686955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86953528"/>
        <c:crosses val="autoZero"/>
        <c:auto val="1"/>
        <c:lblAlgn val="ctr"/>
        <c:lblOffset val="100"/>
        <c:noMultiLvlLbl val="0"/>
      </c:catAx>
      <c:valAx>
        <c:axId val="686953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in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86955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368771063878888"/>
          <c:y val="0.91222820904632318"/>
          <c:w val="0.35417083614248857"/>
          <c:h val="8.41381288424231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 sz="7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57592874603598E-2"/>
          <c:y val="5.0925925925925923E-2"/>
          <c:w val="0.88186855561016253"/>
          <c:h val="0.81330927384076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Vaccinazioni!$L$31</c:f>
              <c:strCache>
                <c:ptCount val="1"/>
                <c:pt idx="0">
                  <c:v>% Coperture Antinfluenzale ≥65 anni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Vaccinazioni!$K$32:$K$40</c:f>
              <c:strCache>
                <c:ptCount val="9"/>
                <c:pt idx="0">
                  <c:v>Copertura 2010/11</c:v>
                </c:pt>
                <c:pt idx="1">
                  <c:v>Copertura 2011/12</c:v>
                </c:pt>
                <c:pt idx="2">
                  <c:v>Copertura 2012/13</c:v>
                </c:pt>
                <c:pt idx="3">
                  <c:v>Copertura 2013/14</c:v>
                </c:pt>
                <c:pt idx="4">
                  <c:v>Copertura 2014/15</c:v>
                </c:pt>
                <c:pt idx="5">
                  <c:v>Copertura 2015/16</c:v>
                </c:pt>
                <c:pt idx="6">
                  <c:v>Copertura 2016/17</c:v>
                </c:pt>
                <c:pt idx="7">
                  <c:v>Copertura 2017/18</c:v>
                </c:pt>
                <c:pt idx="8">
                  <c:v>Copertura 2018/19</c:v>
                </c:pt>
              </c:strCache>
            </c:strRef>
          </c:cat>
          <c:val>
            <c:numRef>
              <c:f>Vaccinazioni!$L$32:$L$40</c:f>
              <c:numCache>
                <c:formatCode>0.0%</c:formatCode>
                <c:ptCount val="9"/>
                <c:pt idx="0">
                  <c:v>0.626</c:v>
                </c:pt>
                <c:pt idx="1">
                  <c:v>0.61199999999999999</c:v>
                </c:pt>
                <c:pt idx="2">
                  <c:v>0.54800000000000004</c:v>
                </c:pt>
                <c:pt idx="3">
                  <c:v>0.56599999999999995</c:v>
                </c:pt>
                <c:pt idx="4">
                  <c:v>0.45800000000000002</c:v>
                </c:pt>
                <c:pt idx="5">
                  <c:v>0.5</c:v>
                </c:pt>
                <c:pt idx="6">
                  <c:v>0.51500000000000001</c:v>
                </c:pt>
                <c:pt idx="7">
                  <c:v>0.5</c:v>
                </c:pt>
                <c:pt idx="8">
                  <c:v>0.52200000000000002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D5-4A1D-B804-A926FE2F45D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59112696"/>
        <c:axId val="559110136"/>
      </c:barChart>
      <c:catAx>
        <c:axId val="559112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59110136"/>
        <c:crosses val="autoZero"/>
        <c:auto val="1"/>
        <c:lblAlgn val="ctr"/>
        <c:lblOffset val="100"/>
        <c:noMultiLvlLbl val="0"/>
      </c:catAx>
      <c:valAx>
        <c:axId val="559110136"/>
        <c:scaling>
          <c:orientation val="minMax"/>
        </c:scaling>
        <c:delete val="0"/>
        <c:axPos val="l"/>
        <c:numFmt formatCode="0.0%" sourceLinked="1"/>
        <c:majorTickMark val="cross"/>
        <c:minorTickMark val="in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59112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285664503872751"/>
          <c:y val="2.228487205592844E-2"/>
          <c:w val="0.34000428574415159"/>
          <c:h val="6.55389692949228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 sz="8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15573053368329"/>
          <c:y val="5.0925925925925923E-2"/>
          <c:w val="0.86428871391076112"/>
          <c:h val="0.828209390492855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Vaccinazioni!$L$21</c:f>
              <c:strCache>
                <c:ptCount val="1"/>
                <c:pt idx="0">
                  <c:v>% Coperture Antinfluenzale ≥65 anni 2018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Vaccinazioni!$K$22:$K$27</c:f>
              <c:strCache>
                <c:ptCount val="6"/>
                <c:pt idx="0">
                  <c:v>Area Vasta 1 </c:v>
                </c:pt>
                <c:pt idx="1">
                  <c:v>Area Vasta 2</c:v>
                </c:pt>
                <c:pt idx="2">
                  <c:v>Area Vasta 3</c:v>
                </c:pt>
                <c:pt idx="3">
                  <c:v>Area Vasta 4</c:v>
                </c:pt>
                <c:pt idx="4">
                  <c:v>Area Vasta 5</c:v>
                </c:pt>
                <c:pt idx="5">
                  <c:v>Regione Marche</c:v>
                </c:pt>
              </c:strCache>
            </c:strRef>
          </c:cat>
          <c:val>
            <c:numRef>
              <c:f>Vaccinazioni!$L$22:$L$27</c:f>
              <c:numCache>
                <c:formatCode>0%</c:formatCode>
                <c:ptCount val="6"/>
                <c:pt idx="0" formatCode="0.00%">
                  <c:v>0.53400000000000003</c:v>
                </c:pt>
                <c:pt idx="1">
                  <c:v>0.51</c:v>
                </c:pt>
                <c:pt idx="2" formatCode="0.00%">
                  <c:v>0.498</c:v>
                </c:pt>
                <c:pt idx="3">
                  <c:v>0.53</c:v>
                </c:pt>
                <c:pt idx="4" formatCode="0.00%">
                  <c:v>0.55400000000000005</c:v>
                </c:pt>
                <c:pt idx="5" formatCode="0.00%">
                  <c:v>0.52500000000000002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03-4905-B0E5-B53CCF459D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417246840"/>
        <c:axId val="417248120"/>
      </c:barChart>
      <c:catAx>
        <c:axId val="417246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17248120"/>
        <c:crosses val="autoZero"/>
        <c:auto val="1"/>
        <c:lblAlgn val="ctr"/>
        <c:lblOffset val="100"/>
        <c:noMultiLvlLbl val="0"/>
      </c:catAx>
      <c:valAx>
        <c:axId val="417248120"/>
        <c:scaling>
          <c:orientation val="minMax"/>
          <c:max val="0.60000000000000009"/>
          <c:min val="0.30000000000000004"/>
        </c:scaling>
        <c:delete val="0"/>
        <c:axPos val="l"/>
        <c:numFmt formatCode="0.00%" sourceLinked="1"/>
        <c:majorTickMark val="cross"/>
        <c:minorTickMark val="in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17246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651924759405076"/>
          <c:y val="2.0058690580344169E-2"/>
          <c:w val="0.49030451941903974"/>
          <c:h val="7.46305044568260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 sz="8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662722</xdr:colOff>
      <xdr:row>0</xdr:row>
      <xdr:rowOff>67236</xdr:rowOff>
    </xdr:from>
    <xdr:ext cx="6172866" cy="3272118"/>
    <xdr:pic>
      <xdr:nvPicPr>
        <xdr:cNvPr id="2" name="Picture 17">
          <a:extLst>
            <a:ext uri="{FF2B5EF4-FFF2-40B4-BE49-F238E27FC236}">
              <a16:creationId xmlns:a16="http://schemas.microsoft.com/office/drawing/2014/main" id="{51F39E6C-ECA7-4D72-900C-215DC30031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0516" y="67236"/>
          <a:ext cx="6172866" cy="3272118"/>
        </a:xfrm>
        <a:prstGeom prst="rect">
          <a:avLst/>
        </a:prstGeom>
        <a:ln w="19050">
          <a:solidFill>
            <a:schemeClr val="accent2"/>
          </a:solidFill>
        </a:ln>
      </xdr:spPr>
    </xdr:pic>
    <xdr:clientData/>
  </xdr:oneCellAnchor>
  <xdr:twoCellAnchor editAs="oneCell">
    <xdr:from>
      <xdr:col>1</xdr:col>
      <xdr:colOff>280146</xdr:colOff>
      <xdr:row>0</xdr:row>
      <xdr:rowOff>89646</xdr:rowOff>
    </xdr:from>
    <xdr:to>
      <xdr:col>2</xdr:col>
      <xdr:colOff>358587</xdr:colOff>
      <xdr:row>4</xdr:row>
      <xdr:rowOff>70596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BE32810B-4470-46EA-A8CE-984641D7C4D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705" y="89646"/>
          <a:ext cx="762000" cy="7429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493058</xdr:colOff>
      <xdr:row>0</xdr:row>
      <xdr:rowOff>44824</xdr:rowOff>
    </xdr:from>
    <xdr:to>
      <xdr:col>4</xdr:col>
      <xdr:colOff>659466</xdr:colOff>
      <xdr:row>3</xdr:row>
      <xdr:rowOff>54349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396DF734-84FF-44A0-AE75-3762DFCE15F3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0176" y="44824"/>
          <a:ext cx="1533525" cy="5810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380999</xdr:colOff>
      <xdr:row>4</xdr:row>
      <xdr:rowOff>100852</xdr:rowOff>
    </xdr:from>
    <xdr:to>
      <xdr:col>5</xdr:col>
      <xdr:colOff>235324</xdr:colOff>
      <xdr:row>17</xdr:row>
      <xdr:rowOff>89647</xdr:rowOff>
    </xdr:to>
    <xdr:grpSp>
      <xdr:nvGrpSpPr>
        <xdr:cNvPr id="12" name="Gruppo 11">
          <a:extLst>
            <a:ext uri="{FF2B5EF4-FFF2-40B4-BE49-F238E27FC236}">
              <a16:creationId xmlns:a16="http://schemas.microsoft.com/office/drawing/2014/main" id="{9D668E1C-7EC0-4A34-A674-46EE87C6A641}"/>
            </a:ext>
          </a:extLst>
        </xdr:cNvPr>
        <xdr:cNvGrpSpPr/>
      </xdr:nvGrpSpPr>
      <xdr:grpSpPr>
        <a:xfrm>
          <a:off x="380999" y="862852"/>
          <a:ext cx="3272119" cy="2465295"/>
          <a:chOff x="380999" y="862852"/>
          <a:chExt cx="3272119" cy="2465295"/>
        </a:xfrm>
      </xdr:grpSpPr>
      <xdr:pic>
        <xdr:nvPicPr>
          <xdr:cNvPr id="11" name="Immagine 10" descr="Immagine che contiene screenshot&#10;&#10;Descrizione generata automaticamente">
            <a:extLst>
              <a:ext uri="{FF2B5EF4-FFF2-40B4-BE49-F238E27FC236}">
                <a16:creationId xmlns:a16="http://schemas.microsoft.com/office/drawing/2014/main" id="{A775174A-5091-4B15-9CA8-74DAC43A47D5}"/>
              </a:ext>
            </a:extLst>
          </xdr:cNvPr>
          <xdr:cNvPicPr/>
        </xdr:nvPicPr>
        <xdr:blipFill rotWithShape="1"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07" t="53747" r="50000" b="13863"/>
          <a:stretch/>
        </xdr:blipFill>
        <xdr:spPr>
          <a:xfrm>
            <a:off x="392205" y="1266436"/>
            <a:ext cx="3260913" cy="2061711"/>
          </a:xfrm>
          <a:prstGeom prst="rect">
            <a:avLst/>
          </a:prstGeom>
          <a:ln w="19050">
            <a:solidFill>
              <a:schemeClr val="bg1"/>
            </a:solidFill>
          </a:ln>
        </xdr:spPr>
      </xdr:pic>
      <xdr:sp macro="" textlink="">
        <xdr:nvSpPr>
          <xdr:cNvPr id="7" name="Round Single Corner Rectangle 23">
            <a:extLst>
              <a:ext uri="{FF2B5EF4-FFF2-40B4-BE49-F238E27FC236}">
                <a16:creationId xmlns:a16="http://schemas.microsoft.com/office/drawing/2014/main" id="{A5CB50D1-676C-41D3-8B33-24679490996E}"/>
              </a:ext>
            </a:extLst>
          </xdr:cNvPr>
          <xdr:cNvSpPr>
            <a:spLocks noChangeAspect="1"/>
          </xdr:cNvSpPr>
        </xdr:nvSpPr>
        <xdr:spPr>
          <a:xfrm>
            <a:off x="380999" y="862852"/>
            <a:ext cx="3260912" cy="388586"/>
          </a:xfrm>
          <a:prstGeom prst="round1Rect">
            <a:avLst>
              <a:gd name="adj" fmla="val 0"/>
            </a:avLst>
          </a:prstGeom>
          <a:solidFill>
            <a:schemeClr val="tx1">
              <a:lumMod val="50000"/>
              <a:lumOff val="50000"/>
            </a:schemeClr>
          </a:solidFill>
          <a:ln>
            <a:solidFill>
              <a:schemeClr val="accent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GB" sz="1550" b="1" baseline="0">
                <a:solidFill>
                  <a:schemeClr val="bg1"/>
                </a:solidFill>
                <a:latin typeface="+mj-lt"/>
              </a:rPr>
              <a:t>Osservatorio Epidemiologico Regionale</a:t>
            </a:r>
            <a:endParaRPr lang="en-GB" sz="1550" b="1">
              <a:solidFill>
                <a:schemeClr val="bg1"/>
              </a:solidFill>
              <a:latin typeface="+mj-lt"/>
            </a:endParaRPr>
          </a:p>
        </xdr:txBody>
      </xdr:sp>
    </xdr:grpSp>
    <xdr:clientData/>
  </xdr:twoCellAnchor>
  <xdr:twoCellAnchor>
    <xdr:from>
      <xdr:col>0</xdr:col>
      <xdr:colOff>381000</xdr:colOff>
      <xdr:row>0</xdr:row>
      <xdr:rowOff>56029</xdr:rowOff>
    </xdr:from>
    <xdr:to>
      <xdr:col>5</xdr:col>
      <xdr:colOff>224118</xdr:colOff>
      <xdr:row>17</xdr:row>
      <xdr:rowOff>112059</xdr:rowOff>
    </xdr:to>
    <xdr:sp macro="" textlink="">
      <xdr:nvSpPr>
        <xdr:cNvPr id="10" name="Rettangolo 9">
          <a:extLst>
            <a:ext uri="{FF2B5EF4-FFF2-40B4-BE49-F238E27FC236}">
              <a16:creationId xmlns:a16="http://schemas.microsoft.com/office/drawing/2014/main" id="{76301ED3-2B6D-477A-B0B1-48C192B210E5}"/>
            </a:ext>
          </a:extLst>
        </xdr:cNvPr>
        <xdr:cNvSpPr/>
      </xdr:nvSpPr>
      <xdr:spPr>
        <a:xfrm>
          <a:off x="381000" y="56029"/>
          <a:ext cx="3260912" cy="3294530"/>
        </a:xfrm>
        <a:prstGeom prst="rect">
          <a:avLst/>
        </a:prstGeom>
        <a:noFill/>
        <a:ln w="1905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324969</xdr:colOff>
      <xdr:row>17</xdr:row>
      <xdr:rowOff>145678</xdr:rowOff>
    </xdr:from>
    <xdr:to>
      <xdr:col>14</xdr:col>
      <xdr:colOff>582705</xdr:colOff>
      <xdr:row>22</xdr:row>
      <xdr:rowOff>145676</xdr:rowOff>
    </xdr:to>
    <xdr:sp macro="" textlink="">
      <xdr:nvSpPr>
        <xdr:cNvPr id="13" name="CasellaDiTesto 12">
          <a:extLst>
            <a:ext uri="{FF2B5EF4-FFF2-40B4-BE49-F238E27FC236}">
              <a16:creationId xmlns:a16="http://schemas.microsoft.com/office/drawing/2014/main" id="{107C61DE-AA02-47F6-AD3B-F20E691F787A}"/>
            </a:ext>
          </a:extLst>
        </xdr:cNvPr>
        <xdr:cNvSpPr txBox="1"/>
      </xdr:nvSpPr>
      <xdr:spPr>
        <a:xfrm>
          <a:off x="324969" y="3384178"/>
          <a:ext cx="9827560" cy="5714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3200" b="1" i="0"/>
            <a:t>Piattaforma Dati</a:t>
          </a:r>
          <a:r>
            <a:rPr lang="it-IT" sz="3200" b="1" i="0" baseline="0"/>
            <a:t> Osservatorio Epidemiologico Regionale</a:t>
          </a:r>
        </a:p>
      </xdr:txBody>
    </xdr:sp>
    <xdr:clientData/>
  </xdr:twoCellAnchor>
  <xdr:twoCellAnchor>
    <xdr:from>
      <xdr:col>0</xdr:col>
      <xdr:colOff>369794</xdr:colOff>
      <xdr:row>18</xdr:row>
      <xdr:rowOff>0</xdr:rowOff>
    </xdr:from>
    <xdr:to>
      <xdr:col>15</xdr:col>
      <xdr:colOff>0</xdr:colOff>
      <xdr:row>32</xdr:row>
      <xdr:rowOff>145676</xdr:rowOff>
    </xdr:to>
    <xdr:sp macro="" textlink="">
      <xdr:nvSpPr>
        <xdr:cNvPr id="14" name="Rettangolo 13">
          <a:extLst>
            <a:ext uri="{FF2B5EF4-FFF2-40B4-BE49-F238E27FC236}">
              <a16:creationId xmlns:a16="http://schemas.microsoft.com/office/drawing/2014/main" id="{E50D2A54-790F-48BE-85D8-75F3A108CA30}"/>
            </a:ext>
          </a:extLst>
        </xdr:cNvPr>
        <xdr:cNvSpPr/>
      </xdr:nvSpPr>
      <xdr:spPr>
        <a:xfrm>
          <a:off x="369794" y="3429000"/>
          <a:ext cx="9883588" cy="907676"/>
        </a:xfrm>
        <a:prstGeom prst="rect">
          <a:avLst/>
        </a:prstGeom>
        <a:noFill/>
        <a:ln w="1905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336175</xdr:colOff>
      <xdr:row>22</xdr:row>
      <xdr:rowOff>44823</xdr:rowOff>
    </xdr:from>
    <xdr:to>
      <xdr:col>4</xdr:col>
      <xdr:colOff>425824</xdr:colOff>
      <xdr:row>32</xdr:row>
      <xdr:rowOff>134470</xdr:rowOff>
    </xdr:to>
    <xdr:sp macro="" textlink="">
      <xdr:nvSpPr>
        <xdr:cNvPr id="15" name="CasellaDiTesto 14">
          <a:extLst>
            <a:ext uri="{FF2B5EF4-FFF2-40B4-BE49-F238E27FC236}">
              <a16:creationId xmlns:a16="http://schemas.microsoft.com/office/drawing/2014/main" id="{60A4BCC8-9793-4EDB-B246-7BC2930AEAF2}"/>
            </a:ext>
          </a:extLst>
        </xdr:cNvPr>
        <xdr:cNvSpPr txBox="1"/>
      </xdr:nvSpPr>
      <xdr:spPr>
        <a:xfrm>
          <a:off x="336175" y="3854823"/>
          <a:ext cx="2823884" cy="4706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2400" b="0" i="1"/>
            <a:t>Rapporto</a:t>
          </a:r>
          <a:r>
            <a:rPr lang="it-IT" sz="2400" b="0" i="1" baseline="0"/>
            <a:t> anno </a:t>
          </a:r>
          <a:r>
            <a:rPr lang="it-IT" sz="2400" b="0" i="1"/>
            <a:t>2020</a:t>
          </a:r>
          <a:endParaRPr lang="it-IT" sz="2400" b="0" i="1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2203173</xdr:colOff>
      <xdr:row>83</xdr:row>
      <xdr:rowOff>123954</xdr:rowOff>
    </xdr:from>
    <xdr:to>
      <xdr:col>7</xdr:col>
      <xdr:colOff>66261</xdr:colOff>
      <xdr:row>99</xdr:row>
      <xdr:rowOff>33131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21B6D22-8D21-4934-8D10-F1EAA2DE79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484574</xdr:colOff>
      <xdr:row>83</xdr:row>
      <xdr:rowOff>128508</xdr:rowOff>
    </xdr:from>
    <xdr:to>
      <xdr:col>12</xdr:col>
      <xdr:colOff>132522</xdr:colOff>
      <xdr:row>99</xdr:row>
      <xdr:rowOff>49697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86C05ECC-12A9-4289-A81B-614783F3AF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496527</xdr:colOff>
      <xdr:row>84</xdr:row>
      <xdr:rowOff>2742</xdr:rowOff>
    </xdr:from>
    <xdr:to>
      <xdr:col>17</xdr:col>
      <xdr:colOff>152800</xdr:colOff>
      <xdr:row>99</xdr:row>
      <xdr:rowOff>72829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7D20190-EAD3-414A-AD78-C47505CAD7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542510</xdr:colOff>
      <xdr:row>84</xdr:row>
      <xdr:rowOff>3313</xdr:rowOff>
    </xdr:from>
    <xdr:to>
      <xdr:col>22</xdr:col>
      <xdr:colOff>49695</xdr:colOff>
      <xdr:row>99</xdr:row>
      <xdr:rowOff>99392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BBE36DF-4F6A-4A5E-AA1A-3A63D05429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434835</xdr:colOff>
      <xdr:row>84</xdr:row>
      <xdr:rowOff>11595</xdr:rowOff>
    </xdr:from>
    <xdr:to>
      <xdr:col>27</xdr:col>
      <xdr:colOff>173935</xdr:colOff>
      <xdr:row>99</xdr:row>
      <xdr:rowOff>115956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9D6F60A-720F-4932-8F0D-D0EA7DB7BB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389198</xdr:colOff>
      <xdr:row>19</xdr:row>
      <xdr:rowOff>70290</xdr:rowOff>
    </xdr:from>
    <xdr:to>
      <xdr:col>15</xdr:col>
      <xdr:colOff>518067</xdr:colOff>
      <xdr:row>41</xdr:row>
      <xdr:rowOff>23634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DA3AB7-3AC2-4245-98AF-0C03093BF3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933449</xdr:colOff>
      <xdr:row>41</xdr:row>
      <xdr:rowOff>114732</xdr:rowOff>
    </xdr:from>
    <xdr:to>
      <xdr:col>14</xdr:col>
      <xdr:colOff>798367</xdr:colOff>
      <xdr:row>61</xdr:row>
      <xdr:rowOff>9958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DFC184D-93AD-4C2D-B580-A491296FD9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dati.istat.it/Index.aspx?DataSetCode=DCIS_MORTALITA1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BA940-8FD7-4456-8701-E98222B1E320}">
  <sheetPr codeName="Sheet7">
    <tabColor theme="0"/>
  </sheetPr>
  <dimension ref="A1:O40"/>
  <sheetViews>
    <sheetView showGridLines="0" showRowColHeaders="0" zoomScale="85" zoomScaleNormal="85" workbookViewId="0">
      <selection activeCell="F1" sqref="F1"/>
    </sheetView>
  </sheetViews>
  <sheetFormatPr defaultColWidth="0" defaultRowHeight="15" customHeight="1" zeroHeight="1" x14ac:dyDescent="0.25"/>
  <cols>
    <col min="1" max="15" width="10.28515625" style="635" customWidth="1"/>
    <col min="16" max="16384" width="10.28515625" style="63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1:1" x14ac:dyDescent="0.25"/>
    <row r="18" spans="1:1" x14ac:dyDescent="0.25"/>
    <row r="19" spans="1:1" x14ac:dyDescent="0.25"/>
    <row r="20" spans="1:1" x14ac:dyDescent="0.25"/>
    <row r="21" spans="1:1" hidden="1" x14ac:dyDescent="0.25"/>
    <row r="22" spans="1:1" hidden="1" x14ac:dyDescent="0.25"/>
    <row r="23" spans="1:1" x14ac:dyDescent="0.25"/>
    <row r="24" spans="1:1" hidden="1" x14ac:dyDescent="0.25"/>
    <row r="25" spans="1:1" hidden="1" x14ac:dyDescent="0.25"/>
    <row r="26" spans="1:1" hidden="1" x14ac:dyDescent="0.25"/>
    <row r="27" spans="1:1" hidden="1" x14ac:dyDescent="0.25"/>
    <row r="28" spans="1:1" hidden="1" x14ac:dyDescent="0.25"/>
    <row r="29" spans="1:1" hidden="1" x14ac:dyDescent="0.25"/>
    <row r="30" spans="1:1" hidden="1" x14ac:dyDescent="0.25"/>
    <row r="31" spans="1:1" hidden="1" x14ac:dyDescent="0.25"/>
    <row r="32" spans="1:1" x14ac:dyDescent="0.25">
      <c r="A32" s="690"/>
    </row>
    <row r="33" x14ac:dyDescent="0.25"/>
    <row r="34" hidden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  <row r="40" ht="15" hidden="1" customHeight="1" x14ac:dyDescent="0.25"/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342FC-78D3-4E73-9EA5-0F16B7A44726}">
  <sheetPr>
    <tabColor theme="9"/>
  </sheetPr>
  <dimension ref="B1:AG120"/>
  <sheetViews>
    <sheetView zoomScale="70" zoomScaleNormal="70" workbookViewId="0">
      <selection activeCell="K3" sqref="K3"/>
    </sheetView>
  </sheetViews>
  <sheetFormatPr defaultRowHeight="15.75" customHeight="1" x14ac:dyDescent="0.25"/>
  <cols>
    <col min="1" max="2" width="9.140625" style="428"/>
    <col min="3" max="3" width="32.28515625" style="429" customWidth="1"/>
    <col min="4" max="11" width="11" style="428" customWidth="1"/>
    <col min="12" max="12" width="12.7109375" style="428" bestFit="1" customWidth="1"/>
    <col min="13" max="13" width="11" style="428" customWidth="1"/>
    <col min="14" max="14" width="10.28515625" style="428" customWidth="1"/>
    <col min="15" max="15" width="11.28515625" style="428" customWidth="1"/>
    <col min="16" max="16" width="11.5703125" style="428" customWidth="1"/>
    <col min="17" max="18" width="9.140625" style="428"/>
    <col min="19" max="19" width="10.28515625" style="428" customWidth="1"/>
    <col min="20" max="23" width="9.140625" style="428"/>
    <col min="24" max="24" width="10.28515625" style="428" customWidth="1"/>
    <col min="25" max="28" width="9.140625" style="428"/>
    <col min="29" max="29" width="10.28515625" style="428" customWidth="1"/>
    <col min="30" max="16384" width="9.140625" style="428"/>
  </cols>
  <sheetData>
    <row r="1" spans="2:16" ht="15.75" customHeight="1" x14ac:dyDescent="0.25">
      <c r="B1" s="745" t="s">
        <v>1447</v>
      </c>
      <c r="C1" s="851"/>
      <c r="D1" s="851"/>
      <c r="E1" s="851"/>
      <c r="F1" s="851"/>
      <c r="G1" s="851"/>
      <c r="H1" s="851"/>
      <c r="I1" s="851"/>
      <c r="J1" s="851"/>
      <c r="K1" s="851"/>
      <c r="L1" s="851"/>
      <c r="M1" s="851"/>
      <c r="N1" s="851"/>
      <c r="O1" s="851"/>
      <c r="P1" s="852"/>
    </row>
    <row r="2" spans="2:16" ht="12.75" customHeight="1" x14ac:dyDescent="0.25">
      <c r="B2" s="493"/>
      <c r="C2" s="494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95"/>
    </row>
    <row r="3" spans="2:16" ht="12.75" customHeight="1" x14ac:dyDescent="0.25">
      <c r="B3" s="493"/>
      <c r="C3" s="855" t="s">
        <v>1340</v>
      </c>
      <c r="D3" s="863"/>
      <c r="E3" s="863"/>
      <c r="F3" s="863"/>
      <c r="G3" s="863"/>
      <c r="H3" s="863"/>
      <c r="I3" s="863"/>
      <c r="J3" s="864"/>
      <c r="K3" s="489"/>
      <c r="L3" s="855" t="s">
        <v>1339</v>
      </c>
      <c r="M3" s="863"/>
      <c r="N3" s="863"/>
      <c r="O3" s="864"/>
      <c r="P3" s="495"/>
    </row>
    <row r="4" spans="2:16" ht="28.5" customHeight="1" x14ac:dyDescent="0.25">
      <c r="B4" s="493"/>
      <c r="C4" s="473" t="s">
        <v>178</v>
      </c>
      <c r="D4" s="474" t="s">
        <v>1276</v>
      </c>
      <c r="E4" s="475" t="s">
        <v>1275</v>
      </c>
      <c r="F4" s="475" t="s">
        <v>1274</v>
      </c>
      <c r="G4" s="475" t="s">
        <v>1273</v>
      </c>
      <c r="H4" s="475" t="s">
        <v>1272</v>
      </c>
      <c r="I4" s="475" t="s">
        <v>1271</v>
      </c>
      <c r="J4" s="475" t="s">
        <v>1270</v>
      </c>
      <c r="K4" s="489"/>
      <c r="L4" s="430" t="s">
        <v>178</v>
      </c>
      <c r="M4" s="430" t="s">
        <v>263</v>
      </c>
      <c r="N4" s="430" t="s">
        <v>264</v>
      </c>
      <c r="O4" s="430" t="s">
        <v>0</v>
      </c>
      <c r="P4" s="495"/>
    </row>
    <row r="5" spans="2:16" ht="12.75" customHeight="1" x14ac:dyDescent="0.25">
      <c r="B5" s="493"/>
      <c r="C5" s="872" t="s">
        <v>1311</v>
      </c>
      <c r="D5" s="872"/>
      <c r="E5" s="872"/>
      <c r="F5" s="872"/>
      <c r="G5" s="872"/>
      <c r="H5" s="872"/>
      <c r="I5" s="872"/>
      <c r="J5" s="872"/>
      <c r="K5" s="489"/>
      <c r="L5" s="476" t="s">
        <v>1282</v>
      </c>
      <c r="M5" s="433">
        <v>1816</v>
      </c>
      <c r="N5" s="433">
        <v>2037</v>
      </c>
      <c r="O5" s="433">
        <v>3853</v>
      </c>
      <c r="P5" s="495"/>
    </row>
    <row r="6" spans="2:16" ht="12.75" customHeight="1" x14ac:dyDescent="0.25">
      <c r="B6" s="493"/>
      <c r="C6" s="431" t="s">
        <v>1282</v>
      </c>
      <c r="D6" s="432" t="s">
        <v>1283</v>
      </c>
      <c r="E6" s="433">
        <v>82</v>
      </c>
      <c r="F6" s="433" t="s">
        <v>1284</v>
      </c>
      <c r="G6" s="433">
        <v>6</v>
      </c>
      <c r="H6" s="433">
        <v>80</v>
      </c>
      <c r="I6" s="433" t="s">
        <v>1285</v>
      </c>
      <c r="J6" s="433">
        <v>89</v>
      </c>
      <c r="K6" s="489"/>
      <c r="L6" s="476" t="s">
        <v>1286</v>
      </c>
      <c r="M6" s="433">
        <v>2427</v>
      </c>
      <c r="N6" s="433">
        <v>2904</v>
      </c>
      <c r="O6" s="433">
        <v>5331</v>
      </c>
      <c r="P6" s="495"/>
    </row>
    <row r="7" spans="2:16" ht="12.75" customHeight="1" x14ac:dyDescent="0.25">
      <c r="B7" s="493"/>
      <c r="C7" s="431" t="s">
        <v>1286</v>
      </c>
      <c r="D7" s="432" t="s">
        <v>1287</v>
      </c>
      <c r="E7" s="433" t="s">
        <v>1307</v>
      </c>
      <c r="F7" s="433" t="s">
        <v>1278</v>
      </c>
      <c r="G7" s="433" t="s">
        <v>1288</v>
      </c>
      <c r="H7" s="433" t="s">
        <v>1289</v>
      </c>
      <c r="I7" s="433" t="s">
        <v>1290</v>
      </c>
      <c r="J7" s="433">
        <v>87</v>
      </c>
      <c r="K7" s="489"/>
      <c r="L7" s="476" t="s">
        <v>1291</v>
      </c>
      <c r="M7" s="433">
        <v>1703</v>
      </c>
      <c r="N7" s="433">
        <v>1787</v>
      </c>
      <c r="O7" s="433">
        <v>3490</v>
      </c>
      <c r="P7" s="495"/>
    </row>
    <row r="8" spans="2:16" ht="12.75" customHeight="1" x14ac:dyDescent="0.25">
      <c r="B8" s="493"/>
      <c r="C8" s="431" t="s">
        <v>1291</v>
      </c>
      <c r="D8" s="432" t="s">
        <v>1292</v>
      </c>
      <c r="E8" s="433" t="s">
        <v>1308</v>
      </c>
      <c r="F8" s="433" t="s">
        <v>1293</v>
      </c>
      <c r="G8" s="433" t="s">
        <v>1294</v>
      </c>
      <c r="H8" s="433" t="s">
        <v>1295</v>
      </c>
      <c r="I8" s="433" t="s">
        <v>1296</v>
      </c>
      <c r="J8" s="433">
        <v>90</v>
      </c>
      <c r="K8" s="489"/>
      <c r="L8" s="476" t="s">
        <v>1297</v>
      </c>
      <c r="M8" s="433">
        <v>1230</v>
      </c>
      <c r="N8" s="433">
        <v>1257</v>
      </c>
      <c r="O8" s="433">
        <v>2487</v>
      </c>
      <c r="P8" s="495"/>
    </row>
    <row r="9" spans="2:16" ht="12.75" customHeight="1" x14ac:dyDescent="0.25">
      <c r="B9" s="493"/>
      <c r="C9" s="431" t="s">
        <v>1297</v>
      </c>
      <c r="D9" s="432" t="s">
        <v>1298</v>
      </c>
      <c r="E9" s="433" t="s">
        <v>1309</v>
      </c>
      <c r="F9" s="433" t="s">
        <v>1299</v>
      </c>
      <c r="G9" s="433" t="s">
        <v>1288</v>
      </c>
      <c r="H9" s="433" t="s">
        <v>1300</v>
      </c>
      <c r="I9" s="433" t="s">
        <v>1281</v>
      </c>
      <c r="J9" s="433">
        <v>90</v>
      </c>
      <c r="K9" s="489"/>
      <c r="L9" s="476" t="s">
        <v>1301</v>
      </c>
      <c r="M9" s="433">
        <v>941</v>
      </c>
      <c r="N9" s="433">
        <v>1073</v>
      </c>
      <c r="O9" s="433">
        <v>2014</v>
      </c>
      <c r="P9" s="495"/>
    </row>
    <row r="10" spans="2:16" ht="12.75" customHeight="1" x14ac:dyDescent="0.25">
      <c r="B10" s="493"/>
      <c r="C10" s="431" t="s">
        <v>1301</v>
      </c>
      <c r="D10" s="432" t="s">
        <v>1302</v>
      </c>
      <c r="E10" s="433" t="s">
        <v>1310</v>
      </c>
      <c r="F10" s="433" t="s">
        <v>1278</v>
      </c>
      <c r="G10" s="433" t="s">
        <v>1303</v>
      </c>
      <c r="H10" s="433" t="s">
        <v>1304</v>
      </c>
      <c r="I10" s="433" t="s">
        <v>1305</v>
      </c>
      <c r="J10" s="433">
        <v>87</v>
      </c>
      <c r="K10" s="489"/>
      <c r="L10" s="477" t="s">
        <v>374</v>
      </c>
      <c r="M10" s="436">
        <v>8117</v>
      </c>
      <c r="N10" s="436">
        <v>9058</v>
      </c>
      <c r="O10" s="436">
        <v>17175</v>
      </c>
      <c r="P10" s="495"/>
    </row>
    <row r="11" spans="2:16" ht="12.75" customHeight="1" x14ac:dyDescent="0.25">
      <c r="B11" s="493"/>
      <c r="C11" s="434" t="s">
        <v>1277</v>
      </c>
      <c r="D11" s="435">
        <v>11</v>
      </c>
      <c r="E11" s="436" t="s">
        <v>1306</v>
      </c>
      <c r="F11" s="436" t="s">
        <v>1278</v>
      </c>
      <c r="G11" s="436" t="s">
        <v>1279</v>
      </c>
      <c r="H11" s="436" t="s">
        <v>1280</v>
      </c>
      <c r="I11" s="436" t="s">
        <v>1281</v>
      </c>
      <c r="J11" s="436">
        <v>88</v>
      </c>
      <c r="K11" s="489"/>
      <c r="L11" s="489"/>
      <c r="M11" s="489"/>
      <c r="N11" s="489"/>
      <c r="O11" s="489"/>
      <c r="P11" s="495"/>
    </row>
    <row r="12" spans="2:16" ht="12.75" customHeight="1" x14ac:dyDescent="0.25">
      <c r="B12" s="493"/>
      <c r="C12" s="872" t="s">
        <v>1338</v>
      </c>
      <c r="D12" s="872"/>
      <c r="E12" s="872"/>
      <c r="F12" s="872"/>
      <c r="G12" s="872"/>
      <c r="H12" s="872"/>
      <c r="I12" s="872"/>
      <c r="J12" s="872"/>
      <c r="K12" s="489"/>
      <c r="L12" s="489"/>
      <c r="M12" s="489"/>
      <c r="N12" s="489"/>
      <c r="O12" s="489"/>
      <c r="P12" s="495"/>
    </row>
    <row r="13" spans="2:16" ht="12.75" customHeight="1" x14ac:dyDescent="0.25">
      <c r="B13" s="493"/>
      <c r="C13" s="431" t="s">
        <v>1282</v>
      </c>
      <c r="D13" s="432" t="s">
        <v>1302</v>
      </c>
      <c r="E13" s="433" t="s">
        <v>1313</v>
      </c>
      <c r="F13" s="433" t="s">
        <v>1316</v>
      </c>
      <c r="G13" s="433">
        <v>7</v>
      </c>
      <c r="H13" s="433" t="s">
        <v>1317</v>
      </c>
      <c r="I13" s="433" t="s">
        <v>1318</v>
      </c>
      <c r="J13" s="433">
        <v>89</v>
      </c>
      <c r="K13" s="489"/>
      <c r="L13" s="489"/>
      <c r="M13" s="489"/>
      <c r="N13" s="489"/>
      <c r="O13" s="489"/>
      <c r="P13" s="495"/>
    </row>
    <row r="14" spans="2:16" ht="12.75" customHeight="1" x14ac:dyDescent="0.25">
      <c r="B14" s="493"/>
      <c r="C14" s="431" t="s">
        <v>1286</v>
      </c>
      <c r="D14" s="432" t="s">
        <v>1319</v>
      </c>
      <c r="E14" s="433" t="s">
        <v>1313</v>
      </c>
      <c r="F14" s="433" t="s">
        <v>1320</v>
      </c>
      <c r="G14" s="433" t="s">
        <v>1321</v>
      </c>
      <c r="H14" s="433" t="s">
        <v>1322</v>
      </c>
      <c r="I14" s="433" t="s">
        <v>1323</v>
      </c>
      <c r="J14" s="433">
        <v>90</v>
      </c>
      <c r="K14" s="489"/>
      <c r="L14" s="489"/>
      <c r="M14" s="489"/>
      <c r="N14" s="489"/>
      <c r="O14" s="489"/>
      <c r="P14" s="495"/>
    </row>
    <row r="15" spans="2:16" ht="12.75" customHeight="1" x14ac:dyDescent="0.25">
      <c r="B15" s="493"/>
      <c r="C15" s="431" t="s">
        <v>1291</v>
      </c>
      <c r="D15" s="432" t="s">
        <v>1302</v>
      </c>
      <c r="E15" s="433" t="s">
        <v>1324</v>
      </c>
      <c r="F15" s="433" t="s">
        <v>1325</v>
      </c>
      <c r="G15" s="433" t="s">
        <v>1326</v>
      </c>
      <c r="H15" s="433" t="s">
        <v>1327</v>
      </c>
      <c r="I15" s="433" t="s">
        <v>1328</v>
      </c>
      <c r="J15" s="433">
        <v>91</v>
      </c>
      <c r="K15" s="489"/>
      <c r="L15" s="489"/>
      <c r="M15" s="489"/>
      <c r="N15" s="489"/>
      <c r="O15" s="489"/>
      <c r="P15" s="495"/>
    </row>
    <row r="16" spans="2:16" ht="12.75" customHeight="1" x14ac:dyDescent="0.25">
      <c r="B16" s="493"/>
      <c r="C16" s="431" t="s">
        <v>1297</v>
      </c>
      <c r="D16" s="432" t="s">
        <v>1329</v>
      </c>
      <c r="E16" s="433" t="s">
        <v>1330</v>
      </c>
      <c r="F16" s="433" t="s">
        <v>1331</v>
      </c>
      <c r="G16" s="433" t="s">
        <v>1321</v>
      </c>
      <c r="H16" s="433" t="s">
        <v>1332</v>
      </c>
      <c r="I16" s="433" t="s">
        <v>1333</v>
      </c>
      <c r="J16" s="433">
        <v>90</v>
      </c>
      <c r="K16" s="489"/>
      <c r="L16" s="489"/>
      <c r="M16" s="489"/>
      <c r="N16" s="489"/>
      <c r="O16" s="489"/>
      <c r="P16" s="495"/>
    </row>
    <row r="17" spans="2:33" ht="12.75" customHeight="1" x14ac:dyDescent="0.25">
      <c r="B17" s="493"/>
      <c r="C17" s="431" t="s">
        <v>1301</v>
      </c>
      <c r="D17" s="432" t="s">
        <v>1334</v>
      </c>
      <c r="E17" s="433" t="s">
        <v>1335</v>
      </c>
      <c r="F17" s="433" t="s">
        <v>1336</v>
      </c>
      <c r="G17" s="433">
        <v>7</v>
      </c>
      <c r="H17" s="433" t="s">
        <v>1335</v>
      </c>
      <c r="I17" s="433" t="s">
        <v>1337</v>
      </c>
      <c r="J17" s="433">
        <v>90</v>
      </c>
      <c r="K17" s="489"/>
      <c r="L17" s="489"/>
      <c r="M17" s="489"/>
      <c r="N17" s="489"/>
      <c r="O17" s="489"/>
      <c r="P17" s="495"/>
    </row>
    <row r="18" spans="2:33" ht="12.75" customHeight="1" x14ac:dyDescent="0.25">
      <c r="B18" s="493"/>
      <c r="C18" s="434" t="s">
        <v>1277</v>
      </c>
      <c r="D18" s="435" t="s">
        <v>1312</v>
      </c>
      <c r="E18" s="436" t="s">
        <v>1313</v>
      </c>
      <c r="F18" s="436">
        <v>23</v>
      </c>
      <c r="G18" s="436" t="s">
        <v>1314</v>
      </c>
      <c r="H18" s="436" t="s">
        <v>1315</v>
      </c>
      <c r="I18" s="436" t="s">
        <v>1290</v>
      </c>
      <c r="J18" s="436">
        <v>90</v>
      </c>
      <c r="K18" s="489"/>
      <c r="L18" s="489"/>
      <c r="M18" s="489"/>
      <c r="N18" s="489"/>
      <c r="O18" s="489"/>
      <c r="P18" s="495"/>
    </row>
    <row r="19" spans="2:33" s="437" customFormat="1" ht="12.75" customHeight="1" x14ac:dyDescent="0.25">
      <c r="B19" s="492"/>
      <c r="C19" s="438"/>
      <c r="D19" s="439"/>
      <c r="E19" s="439"/>
      <c r="F19" s="439"/>
      <c r="G19" s="439"/>
      <c r="H19" s="439"/>
      <c r="I19" s="439"/>
      <c r="J19" s="439"/>
      <c r="K19" s="441"/>
      <c r="L19" s="441"/>
      <c r="M19" s="441"/>
      <c r="N19" s="441"/>
      <c r="O19" s="441"/>
      <c r="P19" s="442"/>
    </row>
    <row r="20" spans="2:33" s="437" customFormat="1" ht="13.5" customHeight="1" thickBot="1" x14ac:dyDescent="0.25">
      <c r="B20" s="634" t="s">
        <v>1654</v>
      </c>
      <c r="C20" s="529"/>
      <c r="D20" s="443"/>
      <c r="E20" s="443"/>
      <c r="F20" s="443"/>
      <c r="G20" s="443"/>
      <c r="H20" s="443"/>
      <c r="I20" s="443"/>
      <c r="J20" s="443"/>
      <c r="K20" s="444"/>
      <c r="L20" s="444"/>
      <c r="M20" s="444"/>
      <c r="N20" s="444"/>
      <c r="O20" s="444"/>
      <c r="P20" s="445"/>
    </row>
    <row r="21" spans="2:33" s="437" customFormat="1" ht="11.25" customHeight="1" x14ac:dyDescent="0.25">
      <c r="C21" s="438"/>
      <c r="D21" s="439"/>
      <c r="E21" s="439"/>
      <c r="F21" s="439"/>
      <c r="G21" s="439"/>
      <c r="H21" s="439"/>
      <c r="I21" s="439"/>
      <c r="J21" s="439"/>
    </row>
    <row r="22" spans="2:33" s="437" customFormat="1" ht="14.25" customHeight="1" x14ac:dyDescent="0.25">
      <c r="C22" s="869" t="s">
        <v>1363</v>
      </c>
      <c r="D22" s="746"/>
      <c r="E22" s="746"/>
      <c r="F22" s="746"/>
      <c r="G22" s="746"/>
      <c r="H22" s="746"/>
      <c r="I22" s="746"/>
      <c r="J22" s="746"/>
      <c r="K22" s="746"/>
      <c r="L22" s="746"/>
      <c r="M22" s="746"/>
      <c r="N22" s="746"/>
      <c r="O22" s="746"/>
      <c r="P22" s="746"/>
      <c r="Q22" s="746"/>
      <c r="R22" s="746"/>
      <c r="S22" s="746"/>
      <c r="T22" s="746"/>
      <c r="U22" s="746"/>
      <c r="V22" s="746"/>
      <c r="W22" s="746"/>
      <c r="X22" s="746"/>
      <c r="Y22" s="746"/>
      <c r="Z22" s="746"/>
      <c r="AA22" s="746"/>
      <c r="AB22" s="746"/>
      <c r="AC22" s="746"/>
      <c r="AD22" s="746"/>
      <c r="AE22" s="746"/>
      <c r="AF22" s="746"/>
      <c r="AG22" s="747"/>
    </row>
    <row r="23" spans="2:33" s="437" customFormat="1" ht="11.25" customHeight="1" x14ac:dyDescent="0.25">
      <c r="C23" s="440"/>
      <c r="D23" s="439"/>
      <c r="E23" s="439"/>
      <c r="F23" s="439"/>
      <c r="G23" s="439"/>
      <c r="H23" s="439"/>
      <c r="I23" s="439"/>
      <c r="J23" s="439"/>
      <c r="K23" s="441"/>
      <c r="L23" s="441"/>
      <c r="M23" s="441"/>
      <c r="N23" s="441"/>
      <c r="O23" s="441"/>
      <c r="P23" s="441"/>
      <c r="Q23" s="441"/>
      <c r="R23" s="441"/>
      <c r="S23" s="441"/>
      <c r="T23" s="441"/>
      <c r="U23" s="441"/>
      <c r="V23" s="441"/>
      <c r="W23" s="441"/>
      <c r="X23" s="441"/>
      <c r="Y23" s="441"/>
      <c r="Z23" s="441"/>
      <c r="AA23" s="441"/>
      <c r="AB23" s="441"/>
      <c r="AC23" s="441"/>
      <c r="AD23" s="441"/>
      <c r="AE23" s="441"/>
      <c r="AF23" s="441"/>
      <c r="AG23" s="442"/>
    </row>
    <row r="24" spans="2:33" s="437" customFormat="1" ht="11.25" customHeight="1" x14ac:dyDescent="0.15">
      <c r="C24" s="440"/>
      <c r="D24" s="870" t="s">
        <v>35</v>
      </c>
      <c r="E24" s="871"/>
      <c r="F24" s="871"/>
      <c r="G24" s="871"/>
      <c r="H24" s="478"/>
      <c r="I24" s="870" t="s">
        <v>124</v>
      </c>
      <c r="J24" s="871"/>
      <c r="K24" s="871"/>
      <c r="L24" s="871"/>
      <c r="M24" s="478"/>
      <c r="N24" s="870" t="s">
        <v>126</v>
      </c>
      <c r="O24" s="871"/>
      <c r="P24" s="871"/>
      <c r="Q24" s="871"/>
      <c r="R24" s="478"/>
      <c r="S24" s="868" t="s">
        <v>127</v>
      </c>
      <c r="T24" s="863"/>
      <c r="U24" s="863"/>
      <c r="V24" s="864"/>
      <c r="W24" s="478"/>
      <c r="X24" s="868" t="s">
        <v>128</v>
      </c>
      <c r="Y24" s="863"/>
      <c r="Z24" s="863"/>
      <c r="AA24" s="864"/>
      <c r="AB24" s="478"/>
      <c r="AC24" s="868" t="s">
        <v>135</v>
      </c>
      <c r="AD24" s="863"/>
      <c r="AE24" s="863"/>
      <c r="AF24" s="864"/>
      <c r="AG24" s="442"/>
    </row>
    <row r="25" spans="2:33" s="437" customFormat="1" ht="11.25" customHeight="1" x14ac:dyDescent="0.15">
      <c r="C25" s="440"/>
      <c r="D25" s="479" t="s">
        <v>1341</v>
      </c>
      <c r="E25" s="474" t="s">
        <v>263</v>
      </c>
      <c r="F25" s="475" t="s">
        <v>264</v>
      </c>
      <c r="G25" s="475" t="s">
        <v>0</v>
      </c>
      <c r="H25" s="478"/>
      <c r="I25" s="480" t="s">
        <v>1341</v>
      </c>
      <c r="J25" s="481" t="s">
        <v>263</v>
      </c>
      <c r="K25" s="482" t="s">
        <v>264</v>
      </c>
      <c r="L25" s="482" t="s">
        <v>0</v>
      </c>
      <c r="M25" s="478"/>
      <c r="N25" s="480" t="s">
        <v>1341</v>
      </c>
      <c r="O25" s="481" t="s">
        <v>263</v>
      </c>
      <c r="P25" s="482" t="s">
        <v>264</v>
      </c>
      <c r="Q25" s="482" t="s">
        <v>0</v>
      </c>
      <c r="R25" s="478"/>
      <c r="S25" s="480" t="s">
        <v>1341</v>
      </c>
      <c r="T25" s="481" t="s">
        <v>263</v>
      </c>
      <c r="U25" s="482" t="s">
        <v>264</v>
      </c>
      <c r="V25" s="482" t="s">
        <v>0</v>
      </c>
      <c r="W25" s="478"/>
      <c r="X25" s="480" t="s">
        <v>1341</v>
      </c>
      <c r="Y25" s="481" t="s">
        <v>263</v>
      </c>
      <c r="Z25" s="482" t="s">
        <v>264</v>
      </c>
      <c r="AA25" s="482" t="s">
        <v>0</v>
      </c>
      <c r="AB25" s="478"/>
      <c r="AC25" s="480" t="s">
        <v>1341</v>
      </c>
      <c r="AD25" s="481" t="s">
        <v>263</v>
      </c>
      <c r="AE25" s="482" t="s">
        <v>264</v>
      </c>
      <c r="AF25" s="482" t="s">
        <v>0</v>
      </c>
      <c r="AG25" s="442"/>
    </row>
    <row r="26" spans="2:33" s="437" customFormat="1" ht="11.25" customHeight="1" x14ac:dyDescent="0.15">
      <c r="C26" s="440"/>
      <c r="D26" s="483" t="s">
        <v>266</v>
      </c>
      <c r="E26" s="484">
        <v>0.6</v>
      </c>
      <c r="F26" s="485">
        <v>0.4</v>
      </c>
      <c r="G26" s="485">
        <v>0.5</v>
      </c>
      <c r="H26" s="478"/>
      <c r="I26" s="486" t="s">
        <v>1342</v>
      </c>
      <c r="J26" s="484">
        <v>0.7</v>
      </c>
      <c r="K26" s="485">
        <v>0.6</v>
      </c>
      <c r="L26" s="485">
        <v>0.7</v>
      </c>
      <c r="M26" s="478"/>
      <c r="N26" s="486" t="s">
        <v>1342</v>
      </c>
      <c r="O26" s="484">
        <v>0.4</v>
      </c>
      <c r="P26" s="485">
        <v>0.2</v>
      </c>
      <c r="Q26" s="485">
        <v>0.3</v>
      </c>
      <c r="R26" s="478"/>
      <c r="S26" s="486" t="s">
        <v>1342</v>
      </c>
      <c r="T26" s="484">
        <v>0.5</v>
      </c>
      <c r="U26" s="485">
        <v>0.7</v>
      </c>
      <c r="V26" s="485">
        <v>0.6</v>
      </c>
      <c r="W26" s="478"/>
      <c r="X26" s="486" t="s">
        <v>1342</v>
      </c>
      <c r="Y26" s="484">
        <v>0</v>
      </c>
      <c r="Z26" s="485">
        <v>0.3</v>
      </c>
      <c r="AA26" s="485">
        <v>0.2</v>
      </c>
      <c r="AB26" s="478"/>
      <c r="AC26" s="486" t="s">
        <v>1342</v>
      </c>
      <c r="AD26" s="484">
        <v>1.1000000000000001</v>
      </c>
      <c r="AE26" s="485">
        <v>0.3</v>
      </c>
      <c r="AF26" s="485">
        <v>0.7</v>
      </c>
      <c r="AG26" s="442"/>
    </row>
    <row r="27" spans="2:33" s="437" customFormat="1" ht="11.25" customHeight="1" x14ac:dyDescent="0.15">
      <c r="C27" s="440"/>
      <c r="D27" s="483" t="s">
        <v>1343</v>
      </c>
      <c r="E27" s="484">
        <v>0.1</v>
      </c>
      <c r="F27" s="485">
        <v>0</v>
      </c>
      <c r="G27" s="485">
        <v>0</v>
      </c>
      <c r="H27" s="478"/>
      <c r="I27" s="486" t="s">
        <v>1343</v>
      </c>
      <c r="J27" s="484">
        <v>0</v>
      </c>
      <c r="K27" s="485">
        <v>0</v>
      </c>
      <c r="L27" s="485">
        <v>0</v>
      </c>
      <c r="M27" s="478"/>
      <c r="N27" s="486" t="s">
        <v>1343</v>
      </c>
      <c r="O27" s="484">
        <v>0.2</v>
      </c>
      <c r="P27" s="485">
        <v>0.1</v>
      </c>
      <c r="Q27" s="485">
        <v>0.1</v>
      </c>
      <c r="R27" s="478"/>
      <c r="S27" s="486" t="s">
        <v>1343</v>
      </c>
      <c r="T27" s="484">
        <v>0</v>
      </c>
      <c r="U27" s="485">
        <v>0</v>
      </c>
      <c r="V27" s="485">
        <v>0</v>
      </c>
      <c r="W27" s="478"/>
      <c r="X27" s="486" t="s">
        <v>1343</v>
      </c>
      <c r="Y27" s="484">
        <v>0</v>
      </c>
      <c r="Z27" s="485">
        <v>0</v>
      </c>
      <c r="AA27" s="485">
        <v>0</v>
      </c>
      <c r="AB27" s="478"/>
      <c r="AC27" s="486" t="s">
        <v>1343</v>
      </c>
      <c r="AD27" s="484">
        <v>0</v>
      </c>
      <c r="AE27" s="485">
        <v>0</v>
      </c>
      <c r="AF27" s="485">
        <v>0</v>
      </c>
      <c r="AG27" s="442"/>
    </row>
    <row r="28" spans="2:33" s="437" customFormat="1" ht="11.25" customHeight="1" x14ac:dyDescent="0.15">
      <c r="C28" s="440"/>
      <c r="D28" s="483" t="s">
        <v>1344</v>
      </c>
      <c r="E28" s="484">
        <v>0.1</v>
      </c>
      <c r="F28" s="485">
        <v>0.1</v>
      </c>
      <c r="G28" s="485">
        <v>0.1</v>
      </c>
      <c r="H28" s="478"/>
      <c r="I28" s="486" t="s">
        <v>1344</v>
      </c>
      <c r="J28" s="484">
        <v>0</v>
      </c>
      <c r="K28" s="485">
        <v>0.2</v>
      </c>
      <c r="L28" s="485">
        <v>0.1</v>
      </c>
      <c r="M28" s="478"/>
      <c r="N28" s="486" t="s">
        <v>1344</v>
      </c>
      <c r="O28" s="484">
        <v>0.1</v>
      </c>
      <c r="P28" s="485">
        <v>0.1</v>
      </c>
      <c r="Q28" s="485">
        <v>0.1</v>
      </c>
      <c r="R28" s="478"/>
      <c r="S28" s="486" t="s">
        <v>1344</v>
      </c>
      <c r="T28" s="484">
        <v>0</v>
      </c>
      <c r="U28" s="485">
        <v>0</v>
      </c>
      <c r="V28" s="485">
        <v>0</v>
      </c>
      <c r="W28" s="478"/>
      <c r="X28" s="486" t="s">
        <v>1344</v>
      </c>
      <c r="Y28" s="484">
        <v>0.5</v>
      </c>
      <c r="Z28" s="485">
        <v>0.3</v>
      </c>
      <c r="AA28" s="485">
        <v>0.4</v>
      </c>
      <c r="AB28" s="478"/>
      <c r="AC28" s="486" t="s">
        <v>1344</v>
      </c>
      <c r="AD28" s="484">
        <v>0</v>
      </c>
      <c r="AE28" s="485">
        <v>0.2</v>
      </c>
      <c r="AF28" s="485">
        <v>0.1</v>
      </c>
      <c r="AG28" s="442"/>
    </row>
    <row r="29" spans="2:33" s="437" customFormat="1" ht="11.25" customHeight="1" x14ac:dyDescent="0.15">
      <c r="C29" s="440"/>
      <c r="D29" s="483" t="s">
        <v>1345</v>
      </c>
      <c r="E29" s="484">
        <v>0.2</v>
      </c>
      <c r="F29" s="485">
        <v>0.1</v>
      </c>
      <c r="G29" s="485">
        <v>0.2</v>
      </c>
      <c r="H29" s="478"/>
      <c r="I29" s="486" t="s">
        <v>1345</v>
      </c>
      <c r="J29" s="484">
        <v>0.2</v>
      </c>
      <c r="K29" s="485">
        <v>0.1</v>
      </c>
      <c r="L29" s="485">
        <v>0.2</v>
      </c>
      <c r="M29" s="478"/>
      <c r="N29" s="486" t="s">
        <v>1345</v>
      </c>
      <c r="O29" s="484">
        <v>0.3</v>
      </c>
      <c r="P29" s="485">
        <v>0</v>
      </c>
      <c r="Q29" s="485">
        <v>0.1</v>
      </c>
      <c r="R29" s="478"/>
      <c r="S29" s="486" t="s">
        <v>1345</v>
      </c>
      <c r="T29" s="484">
        <v>0.1</v>
      </c>
      <c r="U29" s="485">
        <v>0.3</v>
      </c>
      <c r="V29" s="485">
        <v>0.2</v>
      </c>
      <c r="W29" s="478"/>
      <c r="X29" s="486" t="s">
        <v>1345</v>
      </c>
      <c r="Y29" s="484">
        <v>0.2</v>
      </c>
      <c r="Z29" s="485">
        <v>0</v>
      </c>
      <c r="AA29" s="485">
        <v>0.1</v>
      </c>
      <c r="AB29" s="478"/>
      <c r="AC29" s="486" t="s">
        <v>1345</v>
      </c>
      <c r="AD29" s="484">
        <v>0.2</v>
      </c>
      <c r="AE29" s="485">
        <v>0</v>
      </c>
      <c r="AF29" s="485">
        <v>0.1</v>
      </c>
      <c r="AG29" s="442"/>
    </row>
    <row r="30" spans="2:33" s="437" customFormat="1" ht="11.25" customHeight="1" x14ac:dyDescent="0.15">
      <c r="C30" s="440"/>
      <c r="D30" s="483" t="s">
        <v>1346</v>
      </c>
      <c r="E30" s="484">
        <v>0.4</v>
      </c>
      <c r="F30" s="485">
        <v>0.1</v>
      </c>
      <c r="G30" s="485">
        <v>0.2</v>
      </c>
      <c r="H30" s="478"/>
      <c r="I30" s="486" t="s">
        <v>1346</v>
      </c>
      <c r="J30" s="484">
        <v>0.9</v>
      </c>
      <c r="K30" s="485">
        <v>0</v>
      </c>
      <c r="L30" s="485">
        <v>0.5</v>
      </c>
      <c r="M30" s="478"/>
      <c r="N30" s="486" t="s">
        <v>1346</v>
      </c>
      <c r="O30" s="484">
        <v>0.3</v>
      </c>
      <c r="P30" s="485">
        <v>0</v>
      </c>
      <c r="Q30" s="485">
        <v>0.1</v>
      </c>
      <c r="R30" s="478"/>
      <c r="S30" s="486" t="s">
        <v>1346</v>
      </c>
      <c r="T30" s="484">
        <v>0.1</v>
      </c>
      <c r="U30" s="485">
        <v>0.1</v>
      </c>
      <c r="V30" s="485">
        <v>0.1</v>
      </c>
      <c r="W30" s="478"/>
      <c r="X30" s="486" t="s">
        <v>1346</v>
      </c>
      <c r="Y30" s="484">
        <v>0.2</v>
      </c>
      <c r="Z30" s="485">
        <v>0</v>
      </c>
      <c r="AA30" s="485">
        <v>0.1</v>
      </c>
      <c r="AB30" s="478"/>
      <c r="AC30" s="486" t="s">
        <v>1346</v>
      </c>
      <c r="AD30" s="484">
        <v>0.4</v>
      </c>
      <c r="AE30" s="485">
        <v>0.2</v>
      </c>
      <c r="AF30" s="485">
        <v>0.3</v>
      </c>
      <c r="AG30" s="442"/>
    </row>
    <row r="31" spans="2:33" s="437" customFormat="1" ht="11.25" customHeight="1" x14ac:dyDescent="0.15">
      <c r="C31" s="440"/>
      <c r="D31" s="483" t="s">
        <v>1347</v>
      </c>
      <c r="E31" s="484">
        <v>0.5</v>
      </c>
      <c r="F31" s="485">
        <v>0.2</v>
      </c>
      <c r="G31" s="485">
        <v>0.3</v>
      </c>
      <c r="H31" s="478"/>
      <c r="I31" s="486" t="s">
        <v>1347</v>
      </c>
      <c r="J31" s="484">
        <v>0.4</v>
      </c>
      <c r="K31" s="485">
        <v>0</v>
      </c>
      <c r="L31" s="485">
        <v>0.2</v>
      </c>
      <c r="M31" s="478"/>
      <c r="N31" s="486" t="s">
        <v>1347</v>
      </c>
      <c r="O31" s="484">
        <v>0.6</v>
      </c>
      <c r="P31" s="485">
        <v>0.2</v>
      </c>
      <c r="Q31" s="485">
        <v>0.4</v>
      </c>
      <c r="R31" s="478"/>
      <c r="S31" s="486" t="s">
        <v>1347</v>
      </c>
      <c r="T31" s="484">
        <v>0.2</v>
      </c>
      <c r="U31" s="485">
        <v>0.4</v>
      </c>
      <c r="V31" s="485">
        <v>0.3</v>
      </c>
      <c r="W31" s="478"/>
      <c r="X31" s="486" t="s">
        <v>1347</v>
      </c>
      <c r="Y31" s="484">
        <v>0.2</v>
      </c>
      <c r="Z31" s="485">
        <v>0.5</v>
      </c>
      <c r="AA31" s="485">
        <v>0.3</v>
      </c>
      <c r="AB31" s="478"/>
      <c r="AC31" s="486" t="s">
        <v>1347</v>
      </c>
      <c r="AD31" s="484">
        <v>0.7</v>
      </c>
      <c r="AE31" s="485">
        <v>0</v>
      </c>
      <c r="AF31" s="485">
        <v>0.4</v>
      </c>
      <c r="AG31" s="442"/>
    </row>
    <row r="32" spans="2:33" s="437" customFormat="1" ht="11.25" customHeight="1" x14ac:dyDescent="0.15">
      <c r="C32" s="440"/>
      <c r="D32" s="483" t="s">
        <v>1348</v>
      </c>
      <c r="E32" s="484">
        <v>0.5</v>
      </c>
      <c r="F32" s="485">
        <v>0.2</v>
      </c>
      <c r="G32" s="485">
        <v>0.3</v>
      </c>
      <c r="H32" s="478"/>
      <c r="I32" s="486" t="s">
        <v>1348</v>
      </c>
      <c r="J32" s="484">
        <v>0.4</v>
      </c>
      <c r="K32" s="485">
        <v>0.1</v>
      </c>
      <c r="L32" s="485">
        <v>0.3</v>
      </c>
      <c r="M32" s="478"/>
      <c r="N32" s="486" t="s">
        <v>1348</v>
      </c>
      <c r="O32" s="484">
        <v>0.7</v>
      </c>
      <c r="P32" s="485">
        <v>0.3</v>
      </c>
      <c r="Q32" s="485">
        <v>0.5</v>
      </c>
      <c r="R32" s="478"/>
      <c r="S32" s="486" t="s">
        <v>1348</v>
      </c>
      <c r="T32" s="484">
        <v>0.6</v>
      </c>
      <c r="U32" s="485">
        <v>0.1</v>
      </c>
      <c r="V32" s="485">
        <v>0.3</v>
      </c>
      <c r="W32" s="478"/>
      <c r="X32" s="486" t="s">
        <v>1348</v>
      </c>
      <c r="Y32" s="484">
        <v>0.6</v>
      </c>
      <c r="Z32" s="485">
        <v>0</v>
      </c>
      <c r="AA32" s="485">
        <v>0.3</v>
      </c>
      <c r="AB32" s="478"/>
      <c r="AC32" s="486" t="s">
        <v>1348</v>
      </c>
      <c r="AD32" s="484">
        <v>0.2</v>
      </c>
      <c r="AE32" s="485">
        <v>0.2</v>
      </c>
      <c r="AF32" s="485">
        <v>0.2</v>
      </c>
      <c r="AG32" s="442"/>
    </row>
    <row r="33" spans="3:33" s="437" customFormat="1" ht="11.25" customHeight="1" x14ac:dyDescent="0.15">
      <c r="C33" s="440"/>
      <c r="D33" s="483" t="s">
        <v>1349</v>
      </c>
      <c r="E33" s="484">
        <v>0.5</v>
      </c>
      <c r="F33" s="485">
        <v>0.5</v>
      </c>
      <c r="G33" s="485">
        <v>0.5</v>
      </c>
      <c r="H33" s="478"/>
      <c r="I33" s="486" t="s">
        <v>1349</v>
      </c>
      <c r="J33" s="484">
        <v>0.6</v>
      </c>
      <c r="K33" s="485">
        <v>0.9</v>
      </c>
      <c r="L33" s="485">
        <v>0.7</v>
      </c>
      <c r="M33" s="478"/>
      <c r="N33" s="486" t="s">
        <v>1349</v>
      </c>
      <c r="O33" s="484">
        <v>0.3</v>
      </c>
      <c r="P33" s="485">
        <v>0.5</v>
      </c>
      <c r="Q33" s="485">
        <v>0.4</v>
      </c>
      <c r="R33" s="478"/>
      <c r="S33" s="486" t="s">
        <v>1349</v>
      </c>
      <c r="T33" s="484">
        <v>0.5</v>
      </c>
      <c r="U33" s="485">
        <v>0.3</v>
      </c>
      <c r="V33" s="485">
        <v>0.4</v>
      </c>
      <c r="W33" s="478"/>
      <c r="X33" s="486" t="s">
        <v>1349</v>
      </c>
      <c r="Y33" s="484">
        <v>0.8</v>
      </c>
      <c r="Z33" s="485">
        <v>0.6</v>
      </c>
      <c r="AA33" s="485">
        <v>0.7</v>
      </c>
      <c r="AB33" s="478"/>
      <c r="AC33" s="486" t="s">
        <v>1349</v>
      </c>
      <c r="AD33" s="484">
        <v>1</v>
      </c>
      <c r="AE33" s="485">
        <v>0.3</v>
      </c>
      <c r="AF33" s="485">
        <v>0.7</v>
      </c>
      <c r="AG33" s="442"/>
    </row>
    <row r="34" spans="3:33" s="437" customFormat="1" ht="11.25" customHeight="1" x14ac:dyDescent="0.15">
      <c r="C34" s="440"/>
      <c r="D34" s="483" t="s">
        <v>1350</v>
      </c>
      <c r="E34" s="484">
        <v>0.8</v>
      </c>
      <c r="F34" s="485">
        <v>0.7</v>
      </c>
      <c r="G34" s="485">
        <v>0.8</v>
      </c>
      <c r="H34" s="478"/>
      <c r="I34" s="486" t="s">
        <v>1350</v>
      </c>
      <c r="J34" s="484">
        <v>1</v>
      </c>
      <c r="K34" s="485">
        <v>0.6</v>
      </c>
      <c r="L34" s="485">
        <v>0.8</v>
      </c>
      <c r="M34" s="478"/>
      <c r="N34" s="486" t="s">
        <v>1350</v>
      </c>
      <c r="O34" s="484">
        <v>0.8</v>
      </c>
      <c r="P34" s="485">
        <v>0.7</v>
      </c>
      <c r="Q34" s="485">
        <v>0.8</v>
      </c>
      <c r="R34" s="478"/>
      <c r="S34" s="486" t="s">
        <v>1350</v>
      </c>
      <c r="T34" s="484">
        <v>1</v>
      </c>
      <c r="U34" s="485">
        <v>0.4</v>
      </c>
      <c r="V34" s="485">
        <v>0.7</v>
      </c>
      <c r="W34" s="478"/>
      <c r="X34" s="486" t="s">
        <v>1350</v>
      </c>
      <c r="Y34" s="484">
        <v>0.5</v>
      </c>
      <c r="Z34" s="485">
        <v>0.7</v>
      </c>
      <c r="AA34" s="485">
        <v>0.6</v>
      </c>
      <c r="AB34" s="478"/>
      <c r="AC34" s="486" t="s">
        <v>1350</v>
      </c>
      <c r="AD34" s="484">
        <v>0.9</v>
      </c>
      <c r="AE34" s="485">
        <v>1.4</v>
      </c>
      <c r="AF34" s="485">
        <v>1.1000000000000001</v>
      </c>
      <c r="AG34" s="442"/>
    </row>
    <row r="35" spans="3:33" s="437" customFormat="1" ht="11.25" customHeight="1" x14ac:dyDescent="0.15">
      <c r="C35" s="440"/>
      <c r="D35" s="483" t="s">
        <v>1351</v>
      </c>
      <c r="E35" s="484">
        <v>1.5</v>
      </c>
      <c r="F35" s="485">
        <v>1.1000000000000001</v>
      </c>
      <c r="G35" s="485">
        <v>1.3</v>
      </c>
      <c r="H35" s="478"/>
      <c r="I35" s="486" t="s">
        <v>1351</v>
      </c>
      <c r="J35" s="484">
        <v>1.2</v>
      </c>
      <c r="K35" s="485">
        <v>1.3</v>
      </c>
      <c r="L35" s="485">
        <v>1.3</v>
      </c>
      <c r="M35" s="478"/>
      <c r="N35" s="486" t="s">
        <v>1351</v>
      </c>
      <c r="O35" s="484">
        <v>1.4</v>
      </c>
      <c r="P35" s="485">
        <v>1.1000000000000001</v>
      </c>
      <c r="Q35" s="485">
        <v>1.3</v>
      </c>
      <c r="R35" s="478"/>
      <c r="S35" s="486" t="s">
        <v>1351</v>
      </c>
      <c r="T35" s="484">
        <v>1.4</v>
      </c>
      <c r="U35" s="485">
        <v>1.1000000000000001</v>
      </c>
      <c r="V35" s="485">
        <v>1.3</v>
      </c>
      <c r="W35" s="478"/>
      <c r="X35" s="486" t="s">
        <v>1351</v>
      </c>
      <c r="Y35" s="484">
        <v>1.9</v>
      </c>
      <c r="Z35" s="485">
        <v>0.4</v>
      </c>
      <c r="AA35" s="485">
        <v>1.1000000000000001</v>
      </c>
      <c r="AB35" s="478"/>
      <c r="AC35" s="486" t="s">
        <v>1351</v>
      </c>
      <c r="AD35" s="484">
        <v>1.7</v>
      </c>
      <c r="AE35" s="485">
        <v>1.3</v>
      </c>
      <c r="AF35" s="485">
        <v>1.5</v>
      </c>
      <c r="AG35" s="442"/>
    </row>
    <row r="36" spans="3:33" s="437" customFormat="1" ht="11.25" customHeight="1" x14ac:dyDescent="0.15">
      <c r="C36" s="440"/>
      <c r="D36" s="483" t="s">
        <v>1352</v>
      </c>
      <c r="E36" s="484">
        <v>2.8</v>
      </c>
      <c r="F36" s="485">
        <v>1.6</v>
      </c>
      <c r="G36" s="485">
        <v>2.2000000000000002</v>
      </c>
      <c r="H36" s="478"/>
      <c r="I36" s="486" t="s">
        <v>1352</v>
      </c>
      <c r="J36" s="484">
        <v>2.9</v>
      </c>
      <c r="K36" s="485">
        <v>2</v>
      </c>
      <c r="L36" s="485">
        <v>2.5</v>
      </c>
      <c r="M36" s="478"/>
      <c r="N36" s="486" t="s">
        <v>1352</v>
      </c>
      <c r="O36" s="484">
        <v>2.8</v>
      </c>
      <c r="P36" s="485">
        <v>2</v>
      </c>
      <c r="Q36" s="485">
        <v>2.4</v>
      </c>
      <c r="R36" s="478"/>
      <c r="S36" s="486" t="s">
        <v>1352</v>
      </c>
      <c r="T36" s="484">
        <v>2.8</v>
      </c>
      <c r="U36" s="485">
        <v>1.1000000000000001</v>
      </c>
      <c r="V36" s="485">
        <v>2</v>
      </c>
      <c r="W36" s="478"/>
      <c r="X36" s="486" t="s">
        <v>1352</v>
      </c>
      <c r="Y36" s="484">
        <v>1.9</v>
      </c>
      <c r="Z36" s="485">
        <v>0.9</v>
      </c>
      <c r="AA36" s="485">
        <v>1.4</v>
      </c>
      <c r="AB36" s="478"/>
      <c r="AC36" s="486" t="s">
        <v>1352</v>
      </c>
      <c r="AD36" s="484">
        <v>3.5</v>
      </c>
      <c r="AE36" s="485">
        <v>1.2</v>
      </c>
      <c r="AF36" s="485">
        <v>2.2999999999999998</v>
      </c>
      <c r="AG36" s="442"/>
    </row>
    <row r="37" spans="3:33" s="437" customFormat="1" ht="11.25" customHeight="1" x14ac:dyDescent="0.15">
      <c r="C37" s="440"/>
      <c r="D37" s="483" t="s">
        <v>1353</v>
      </c>
      <c r="E37" s="484">
        <v>4.0999999999999996</v>
      </c>
      <c r="F37" s="485">
        <v>2.2000000000000002</v>
      </c>
      <c r="G37" s="485">
        <v>3.1</v>
      </c>
      <c r="H37" s="478"/>
      <c r="I37" s="486" t="s">
        <v>1353</v>
      </c>
      <c r="J37" s="484">
        <v>3.5</v>
      </c>
      <c r="K37" s="485">
        <v>3.3</v>
      </c>
      <c r="L37" s="485">
        <v>3.4</v>
      </c>
      <c r="M37" s="478"/>
      <c r="N37" s="486" t="s">
        <v>1353</v>
      </c>
      <c r="O37" s="484">
        <v>4</v>
      </c>
      <c r="P37" s="485">
        <v>1.6</v>
      </c>
      <c r="Q37" s="485">
        <v>2.7</v>
      </c>
      <c r="R37" s="478"/>
      <c r="S37" s="486" t="s">
        <v>1353</v>
      </c>
      <c r="T37" s="484">
        <v>4.0999999999999996</v>
      </c>
      <c r="U37" s="485">
        <v>1.9</v>
      </c>
      <c r="V37" s="485">
        <v>3</v>
      </c>
      <c r="W37" s="478"/>
      <c r="X37" s="486" t="s">
        <v>1353</v>
      </c>
      <c r="Y37" s="484">
        <v>3.6</v>
      </c>
      <c r="Z37" s="485">
        <v>2.9</v>
      </c>
      <c r="AA37" s="485">
        <v>3.2</v>
      </c>
      <c r="AB37" s="478"/>
      <c r="AC37" s="486" t="s">
        <v>1353</v>
      </c>
      <c r="AD37" s="484">
        <v>5.9</v>
      </c>
      <c r="AE37" s="485">
        <v>1.6</v>
      </c>
      <c r="AF37" s="485">
        <v>3.7</v>
      </c>
      <c r="AG37" s="442"/>
    </row>
    <row r="38" spans="3:33" s="437" customFormat="1" ht="11.25" customHeight="1" x14ac:dyDescent="0.15">
      <c r="C38" s="440"/>
      <c r="D38" s="483" t="s">
        <v>1354</v>
      </c>
      <c r="E38" s="484">
        <v>6.9</v>
      </c>
      <c r="F38" s="485">
        <v>4.0999999999999996</v>
      </c>
      <c r="G38" s="485">
        <v>5.4</v>
      </c>
      <c r="H38" s="478"/>
      <c r="I38" s="486" t="s">
        <v>1354</v>
      </c>
      <c r="J38" s="484">
        <v>7</v>
      </c>
      <c r="K38" s="485">
        <v>4.2</v>
      </c>
      <c r="L38" s="485">
        <v>5.6</v>
      </c>
      <c r="M38" s="478"/>
      <c r="N38" s="486" t="s">
        <v>1354</v>
      </c>
      <c r="O38" s="484">
        <v>6.4</v>
      </c>
      <c r="P38" s="485">
        <v>3.8</v>
      </c>
      <c r="Q38" s="485">
        <v>5</v>
      </c>
      <c r="R38" s="478"/>
      <c r="S38" s="486" t="s">
        <v>1354</v>
      </c>
      <c r="T38" s="484">
        <v>6.9</v>
      </c>
      <c r="U38" s="485">
        <v>3.8</v>
      </c>
      <c r="V38" s="485">
        <v>5.3</v>
      </c>
      <c r="W38" s="478"/>
      <c r="X38" s="486" t="s">
        <v>1354</v>
      </c>
      <c r="Y38" s="484">
        <v>6.1</v>
      </c>
      <c r="Z38" s="485">
        <v>5.2</v>
      </c>
      <c r="AA38" s="485">
        <v>5.6</v>
      </c>
      <c r="AB38" s="478"/>
      <c r="AC38" s="486" t="s">
        <v>1354</v>
      </c>
      <c r="AD38" s="484">
        <v>8.9</v>
      </c>
      <c r="AE38" s="485">
        <v>3.9</v>
      </c>
      <c r="AF38" s="485">
        <v>6.2</v>
      </c>
      <c r="AG38" s="442"/>
    </row>
    <row r="39" spans="3:33" s="437" customFormat="1" ht="11.25" customHeight="1" x14ac:dyDescent="0.15">
      <c r="C39" s="440"/>
      <c r="D39" s="483" t="s">
        <v>1355</v>
      </c>
      <c r="E39" s="484">
        <v>11.2</v>
      </c>
      <c r="F39" s="485">
        <v>5.8</v>
      </c>
      <c r="G39" s="485">
        <v>8.4</v>
      </c>
      <c r="H39" s="478"/>
      <c r="I39" s="486" t="s">
        <v>1355</v>
      </c>
      <c r="J39" s="484">
        <v>8.9</v>
      </c>
      <c r="K39" s="485">
        <v>5.0999999999999996</v>
      </c>
      <c r="L39" s="485">
        <v>6.9</v>
      </c>
      <c r="M39" s="478"/>
      <c r="N39" s="486" t="s">
        <v>1355</v>
      </c>
      <c r="O39" s="484">
        <v>11.8</v>
      </c>
      <c r="P39" s="485">
        <v>5.6</v>
      </c>
      <c r="Q39" s="485">
        <v>8.5</v>
      </c>
      <c r="R39" s="478"/>
      <c r="S39" s="486" t="s">
        <v>1355</v>
      </c>
      <c r="T39" s="484">
        <v>12.5</v>
      </c>
      <c r="U39" s="485">
        <v>5.9</v>
      </c>
      <c r="V39" s="485">
        <v>9.1</v>
      </c>
      <c r="W39" s="478"/>
      <c r="X39" s="486" t="s">
        <v>1355</v>
      </c>
      <c r="Y39" s="484">
        <v>12.7</v>
      </c>
      <c r="Z39" s="485">
        <v>6.7</v>
      </c>
      <c r="AA39" s="485">
        <v>9.6</v>
      </c>
      <c r="AB39" s="478"/>
      <c r="AC39" s="486" t="s">
        <v>1355</v>
      </c>
      <c r="AD39" s="484">
        <v>10.199999999999999</v>
      </c>
      <c r="AE39" s="485">
        <v>6.6</v>
      </c>
      <c r="AF39" s="485">
        <v>8.3000000000000007</v>
      </c>
      <c r="AG39" s="442"/>
    </row>
    <row r="40" spans="3:33" s="437" customFormat="1" ht="11.25" customHeight="1" x14ac:dyDescent="0.15">
      <c r="C40" s="440"/>
      <c r="D40" s="483" t="s">
        <v>1356</v>
      </c>
      <c r="E40" s="484">
        <v>17.7</v>
      </c>
      <c r="F40" s="485">
        <v>10</v>
      </c>
      <c r="G40" s="485">
        <v>13.6</v>
      </c>
      <c r="H40" s="478"/>
      <c r="I40" s="486" t="s">
        <v>1356</v>
      </c>
      <c r="J40" s="484">
        <v>15.8</v>
      </c>
      <c r="K40" s="485">
        <v>8.9</v>
      </c>
      <c r="L40" s="485">
        <v>12.1</v>
      </c>
      <c r="M40" s="478"/>
      <c r="N40" s="486" t="s">
        <v>1356</v>
      </c>
      <c r="O40" s="484">
        <v>16.2</v>
      </c>
      <c r="P40" s="485">
        <v>10.1</v>
      </c>
      <c r="Q40" s="485">
        <v>13</v>
      </c>
      <c r="R40" s="478"/>
      <c r="S40" s="486" t="s">
        <v>1356</v>
      </c>
      <c r="T40" s="484">
        <v>21.2</v>
      </c>
      <c r="U40" s="485">
        <v>10.1</v>
      </c>
      <c r="V40" s="485">
        <v>15.3</v>
      </c>
      <c r="W40" s="478"/>
      <c r="X40" s="486" t="s">
        <v>1356</v>
      </c>
      <c r="Y40" s="484">
        <v>17.5</v>
      </c>
      <c r="Z40" s="485">
        <v>10.4</v>
      </c>
      <c r="AA40" s="485">
        <v>13.8</v>
      </c>
      <c r="AB40" s="478"/>
      <c r="AC40" s="486" t="s">
        <v>1356</v>
      </c>
      <c r="AD40" s="484">
        <v>19.600000000000001</v>
      </c>
      <c r="AE40" s="485">
        <v>10.9</v>
      </c>
      <c r="AF40" s="485">
        <v>14.9</v>
      </c>
      <c r="AG40" s="442"/>
    </row>
    <row r="41" spans="3:33" s="437" customFormat="1" ht="11.25" customHeight="1" x14ac:dyDescent="0.15">
      <c r="C41" s="440"/>
      <c r="D41" s="483" t="s">
        <v>1357</v>
      </c>
      <c r="E41" s="484">
        <v>32.1</v>
      </c>
      <c r="F41" s="485">
        <v>17.100000000000001</v>
      </c>
      <c r="G41" s="485">
        <v>23.9</v>
      </c>
      <c r="H41" s="478"/>
      <c r="I41" s="486" t="s">
        <v>1357</v>
      </c>
      <c r="J41" s="484">
        <v>32.5</v>
      </c>
      <c r="K41" s="485">
        <v>15.4</v>
      </c>
      <c r="L41" s="485">
        <v>23.3</v>
      </c>
      <c r="M41" s="478"/>
      <c r="N41" s="486" t="s">
        <v>1357</v>
      </c>
      <c r="O41" s="484">
        <v>29.7</v>
      </c>
      <c r="P41" s="485">
        <v>17.899999999999999</v>
      </c>
      <c r="Q41" s="485">
        <v>23.1</v>
      </c>
      <c r="R41" s="478"/>
      <c r="S41" s="486" t="s">
        <v>1357</v>
      </c>
      <c r="T41" s="484">
        <v>33.700000000000003</v>
      </c>
      <c r="U41" s="485">
        <v>18</v>
      </c>
      <c r="V41" s="485">
        <v>25</v>
      </c>
      <c r="W41" s="478"/>
      <c r="X41" s="486" t="s">
        <v>1357</v>
      </c>
      <c r="Y41" s="484">
        <v>28.9</v>
      </c>
      <c r="Z41" s="485">
        <v>14</v>
      </c>
      <c r="AA41" s="485">
        <v>20.7</v>
      </c>
      <c r="AB41" s="478"/>
      <c r="AC41" s="486" t="s">
        <v>1357</v>
      </c>
      <c r="AD41" s="484">
        <v>36.799999999999997</v>
      </c>
      <c r="AE41" s="485">
        <v>19.399999999999999</v>
      </c>
      <c r="AF41" s="485">
        <v>27.4</v>
      </c>
      <c r="AG41" s="442"/>
    </row>
    <row r="42" spans="3:33" s="437" customFormat="1" ht="11.25" customHeight="1" x14ac:dyDescent="0.15">
      <c r="C42" s="440"/>
      <c r="D42" s="483" t="s">
        <v>1358</v>
      </c>
      <c r="E42" s="484">
        <v>57.2</v>
      </c>
      <c r="F42" s="485">
        <v>35.799999999999997</v>
      </c>
      <c r="G42" s="485">
        <v>44.8</v>
      </c>
      <c r="H42" s="478"/>
      <c r="I42" s="486" t="s">
        <v>1358</v>
      </c>
      <c r="J42" s="484">
        <v>57</v>
      </c>
      <c r="K42" s="485">
        <v>34.1</v>
      </c>
      <c r="L42" s="485">
        <v>43.7</v>
      </c>
      <c r="M42" s="478"/>
      <c r="N42" s="486" t="s">
        <v>1358</v>
      </c>
      <c r="O42" s="484">
        <v>55.8</v>
      </c>
      <c r="P42" s="485">
        <v>37.6</v>
      </c>
      <c r="Q42" s="485">
        <v>45</v>
      </c>
      <c r="R42" s="478"/>
      <c r="S42" s="486" t="s">
        <v>1358</v>
      </c>
      <c r="T42" s="484">
        <v>57.6</v>
      </c>
      <c r="U42" s="485">
        <v>32.5</v>
      </c>
      <c r="V42" s="485">
        <v>43</v>
      </c>
      <c r="W42" s="478"/>
      <c r="X42" s="486" t="s">
        <v>1358</v>
      </c>
      <c r="Y42" s="484">
        <v>51.4</v>
      </c>
      <c r="Z42" s="485">
        <v>40.4</v>
      </c>
      <c r="AA42" s="485">
        <v>45.1</v>
      </c>
      <c r="AB42" s="478"/>
      <c r="AC42" s="486" t="s">
        <v>1358</v>
      </c>
      <c r="AD42" s="484">
        <v>65.3</v>
      </c>
      <c r="AE42" s="485">
        <v>35.9</v>
      </c>
      <c r="AF42" s="485">
        <v>48.4</v>
      </c>
      <c r="AG42" s="442"/>
    </row>
    <row r="43" spans="3:33" s="437" customFormat="1" ht="11.25" customHeight="1" x14ac:dyDescent="0.15">
      <c r="C43" s="440"/>
      <c r="D43" s="483" t="s">
        <v>1359</v>
      </c>
      <c r="E43" s="484">
        <v>115.4</v>
      </c>
      <c r="F43" s="485">
        <v>83.5</v>
      </c>
      <c r="G43" s="485">
        <v>95.3</v>
      </c>
      <c r="H43" s="478"/>
      <c r="I43" s="486" t="s">
        <v>1359</v>
      </c>
      <c r="J43" s="484">
        <v>113.6</v>
      </c>
      <c r="K43" s="485">
        <v>89.6</v>
      </c>
      <c r="L43" s="485">
        <v>98.5</v>
      </c>
      <c r="M43" s="478"/>
      <c r="N43" s="486" t="s">
        <v>1359</v>
      </c>
      <c r="O43" s="484">
        <v>118.8</v>
      </c>
      <c r="P43" s="485">
        <v>84.7</v>
      </c>
      <c r="Q43" s="485">
        <v>97</v>
      </c>
      <c r="R43" s="478"/>
      <c r="S43" s="486" t="s">
        <v>1359</v>
      </c>
      <c r="T43" s="484">
        <v>98.8</v>
      </c>
      <c r="U43" s="485">
        <v>73.900000000000006</v>
      </c>
      <c r="V43" s="485">
        <v>83.1</v>
      </c>
      <c r="W43" s="478"/>
      <c r="X43" s="486" t="s">
        <v>1359</v>
      </c>
      <c r="Y43" s="484">
        <v>136.69999999999999</v>
      </c>
      <c r="Z43" s="485">
        <v>84.3</v>
      </c>
      <c r="AA43" s="485">
        <v>103.8</v>
      </c>
      <c r="AB43" s="478"/>
      <c r="AC43" s="486" t="s">
        <v>1359</v>
      </c>
      <c r="AD43" s="484">
        <v>118.1</v>
      </c>
      <c r="AE43" s="485">
        <v>85.1</v>
      </c>
      <c r="AF43" s="485">
        <v>97.7</v>
      </c>
      <c r="AG43" s="442"/>
    </row>
    <row r="44" spans="3:33" s="437" customFormat="1" ht="11.25" customHeight="1" x14ac:dyDescent="0.15">
      <c r="C44" s="440"/>
      <c r="D44" s="483" t="s">
        <v>1360</v>
      </c>
      <c r="E44" s="484">
        <v>205.8</v>
      </c>
      <c r="F44" s="485">
        <v>165</v>
      </c>
      <c r="G44" s="485">
        <v>177</v>
      </c>
      <c r="H44" s="478"/>
      <c r="I44" s="486" t="s">
        <v>1360</v>
      </c>
      <c r="J44" s="484">
        <v>206.7</v>
      </c>
      <c r="K44" s="485">
        <v>155.5</v>
      </c>
      <c r="L44" s="485">
        <v>170.5</v>
      </c>
      <c r="M44" s="478"/>
      <c r="N44" s="486" t="s">
        <v>1360</v>
      </c>
      <c r="O44" s="484">
        <v>201.4</v>
      </c>
      <c r="P44" s="485">
        <v>169.2</v>
      </c>
      <c r="Q44" s="485">
        <v>178.2</v>
      </c>
      <c r="R44" s="478"/>
      <c r="S44" s="486" t="s">
        <v>1360</v>
      </c>
      <c r="T44" s="484">
        <v>209.8</v>
      </c>
      <c r="U44" s="485">
        <v>157.1</v>
      </c>
      <c r="V44" s="485">
        <v>172.7</v>
      </c>
      <c r="W44" s="478"/>
      <c r="X44" s="486" t="s">
        <v>1360</v>
      </c>
      <c r="Y44" s="484">
        <v>180.9</v>
      </c>
      <c r="Z44" s="485">
        <v>182.7</v>
      </c>
      <c r="AA44" s="485">
        <v>182.1</v>
      </c>
      <c r="AB44" s="478"/>
      <c r="AC44" s="486" t="s">
        <v>1360</v>
      </c>
      <c r="AD44" s="484">
        <v>230.8</v>
      </c>
      <c r="AE44" s="485">
        <v>169.3</v>
      </c>
      <c r="AF44" s="485">
        <v>187.6</v>
      </c>
      <c r="AG44" s="442"/>
    </row>
    <row r="45" spans="3:33" s="437" customFormat="1" ht="11.25" customHeight="1" x14ac:dyDescent="0.15">
      <c r="C45" s="440"/>
      <c r="D45" s="483" t="s">
        <v>1361</v>
      </c>
      <c r="E45" s="484">
        <v>338.2</v>
      </c>
      <c r="F45" s="485">
        <v>294.2</v>
      </c>
      <c r="G45" s="485">
        <v>304.2</v>
      </c>
      <c r="H45" s="478"/>
      <c r="I45" s="486" t="s">
        <v>1361</v>
      </c>
      <c r="J45" s="484">
        <v>390.3</v>
      </c>
      <c r="K45" s="485">
        <v>305.39999999999998</v>
      </c>
      <c r="L45" s="485">
        <v>324.10000000000002</v>
      </c>
      <c r="M45" s="478"/>
      <c r="N45" s="486" t="s">
        <v>1361</v>
      </c>
      <c r="O45" s="484">
        <v>348.7</v>
      </c>
      <c r="P45" s="485">
        <v>274.5</v>
      </c>
      <c r="Q45" s="485">
        <v>290.39999999999998</v>
      </c>
      <c r="R45" s="478"/>
      <c r="S45" s="486" t="s">
        <v>1361</v>
      </c>
      <c r="T45" s="484">
        <v>332</v>
      </c>
      <c r="U45" s="485">
        <v>274.60000000000002</v>
      </c>
      <c r="V45" s="485">
        <v>287.3</v>
      </c>
      <c r="W45" s="478"/>
      <c r="X45" s="486" t="s">
        <v>1361</v>
      </c>
      <c r="Y45" s="484">
        <v>331.1</v>
      </c>
      <c r="Z45" s="485">
        <v>354.5</v>
      </c>
      <c r="AA45" s="485">
        <v>348.2</v>
      </c>
      <c r="AB45" s="478"/>
      <c r="AC45" s="486" t="s">
        <v>1361</v>
      </c>
      <c r="AD45" s="484">
        <v>243.9</v>
      </c>
      <c r="AE45" s="485">
        <v>314</v>
      </c>
      <c r="AF45" s="485">
        <v>297.60000000000002</v>
      </c>
      <c r="AG45" s="442"/>
    </row>
    <row r="46" spans="3:33" s="437" customFormat="1" ht="11.25" customHeight="1" x14ac:dyDescent="0.15">
      <c r="C46" s="440"/>
      <c r="D46" s="487" t="s">
        <v>1364</v>
      </c>
      <c r="E46" s="435">
        <v>11</v>
      </c>
      <c r="F46" s="436">
        <v>11.5</v>
      </c>
      <c r="G46" s="436">
        <v>11.3</v>
      </c>
      <c r="H46" s="478"/>
      <c r="I46" s="487" t="s">
        <v>1364</v>
      </c>
      <c r="J46" s="435">
        <v>10.4</v>
      </c>
      <c r="K46" s="436">
        <v>11.1</v>
      </c>
      <c r="L46" s="436">
        <v>10.7</v>
      </c>
      <c r="M46" s="478"/>
      <c r="N46" s="487" t="s">
        <v>1364</v>
      </c>
      <c r="O46" s="435">
        <v>10.6</v>
      </c>
      <c r="P46" s="436">
        <v>11.9</v>
      </c>
      <c r="Q46" s="436">
        <v>11.3</v>
      </c>
      <c r="R46" s="478"/>
      <c r="S46" s="487" t="s">
        <v>1364</v>
      </c>
      <c r="T46" s="435">
        <v>11.2</v>
      </c>
      <c r="U46" s="436">
        <v>11.1</v>
      </c>
      <c r="V46" s="436">
        <v>11.1</v>
      </c>
      <c r="W46" s="478"/>
      <c r="X46" s="488" t="s">
        <v>1362</v>
      </c>
      <c r="Y46" s="435">
        <v>11.1</v>
      </c>
      <c r="Z46" s="436">
        <v>12.1</v>
      </c>
      <c r="AA46" s="436">
        <v>11.6</v>
      </c>
      <c r="AB46" s="478"/>
      <c r="AC46" s="487" t="s">
        <v>1364</v>
      </c>
      <c r="AD46" s="435">
        <v>12.3</v>
      </c>
      <c r="AE46" s="436">
        <v>11.8</v>
      </c>
      <c r="AF46" s="436">
        <v>12</v>
      </c>
      <c r="AG46" s="442"/>
    </row>
    <row r="47" spans="3:33" s="437" customFormat="1" ht="11.25" customHeight="1" x14ac:dyDescent="0.25">
      <c r="C47" s="440"/>
      <c r="D47" s="439"/>
      <c r="E47" s="439"/>
      <c r="F47" s="439"/>
      <c r="G47" s="439"/>
      <c r="H47" s="439"/>
      <c r="I47" s="439"/>
      <c r="J47" s="439"/>
      <c r="K47" s="441"/>
      <c r="L47" s="441"/>
      <c r="M47" s="441"/>
      <c r="N47" s="441"/>
      <c r="O47" s="441"/>
      <c r="P47" s="441"/>
      <c r="Q47" s="441"/>
      <c r="R47" s="441"/>
      <c r="S47" s="441"/>
      <c r="T47" s="441"/>
      <c r="U47" s="441"/>
      <c r="V47" s="441"/>
      <c r="W47" s="441"/>
      <c r="X47" s="441"/>
      <c r="Y47" s="441"/>
      <c r="Z47" s="441"/>
      <c r="AA47" s="441"/>
      <c r="AB47" s="441"/>
      <c r="AC47" s="441"/>
      <c r="AD47" s="441"/>
      <c r="AE47" s="441"/>
      <c r="AF47" s="441"/>
      <c r="AG47" s="442"/>
    </row>
    <row r="48" spans="3:33" s="437" customFormat="1" ht="11.25" customHeight="1" x14ac:dyDescent="0.25">
      <c r="C48" s="440"/>
      <c r="D48" s="439"/>
      <c r="E48" s="439"/>
      <c r="F48" s="439"/>
      <c r="G48" s="439"/>
      <c r="H48" s="439"/>
      <c r="I48" s="439"/>
      <c r="J48" s="439"/>
      <c r="K48" s="441"/>
      <c r="L48" s="441"/>
      <c r="M48" s="441"/>
      <c r="N48" s="441"/>
      <c r="O48" s="441"/>
      <c r="P48" s="441"/>
      <c r="Q48" s="441"/>
      <c r="R48" s="441"/>
      <c r="S48" s="441"/>
      <c r="T48" s="441"/>
      <c r="U48" s="441"/>
      <c r="V48" s="441"/>
      <c r="W48" s="441"/>
      <c r="X48" s="441"/>
      <c r="Y48" s="441"/>
      <c r="Z48" s="441"/>
      <c r="AA48" s="441"/>
      <c r="AB48" s="441"/>
      <c r="AC48" s="441"/>
      <c r="AD48" s="441"/>
      <c r="AE48" s="441"/>
      <c r="AF48" s="441"/>
      <c r="AG48" s="442"/>
    </row>
    <row r="49" spans="2:33" s="437" customFormat="1" ht="11.25" customHeight="1" thickBot="1" x14ac:dyDescent="0.25">
      <c r="C49" s="634" t="s">
        <v>1654</v>
      </c>
      <c r="D49" s="443"/>
      <c r="E49" s="443"/>
      <c r="F49" s="443"/>
      <c r="G49" s="443"/>
      <c r="H49" s="443"/>
      <c r="I49" s="443"/>
      <c r="J49" s="443"/>
      <c r="K49" s="444"/>
      <c r="L49" s="444"/>
      <c r="M49" s="444"/>
      <c r="N49" s="444"/>
      <c r="O49" s="444"/>
      <c r="P49" s="444"/>
      <c r="Q49" s="444"/>
      <c r="R49" s="444"/>
      <c r="S49" s="444"/>
      <c r="T49" s="444"/>
      <c r="U49" s="444"/>
      <c r="V49" s="444"/>
      <c r="W49" s="444"/>
      <c r="X49" s="444"/>
      <c r="Y49" s="444"/>
      <c r="Z49" s="444"/>
      <c r="AA49" s="444"/>
      <c r="AB49" s="444"/>
      <c r="AC49" s="444"/>
      <c r="AD49" s="444"/>
      <c r="AE49" s="444"/>
      <c r="AF49" s="444"/>
      <c r="AG49" s="445"/>
    </row>
    <row r="50" spans="2:33" s="437" customFormat="1" ht="11.25" customHeight="1" x14ac:dyDescent="0.25">
      <c r="C50" s="438"/>
      <c r="D50" s="439"/>
      <c r="E50" s="439"/>
      <c r="F50" s="439"/>
      <c r="G50" s="439"/>
      <c r="H50" s="439"/>
      <c r="I50" s="439"/>
      <c r="J50" s="439"/>
      <c r="K50" s="441"/>
      <c r="L50" s="441"/>
      <c r="M50" s="441"/>
      <c r="N50" s="441"/>
      <c r="O50" s="441"/>
      <c r="P50" s="441"/>
      <c r="Q50" s="441"/>
      <c r="R50" s="441"/>
      <c r="S50" s="441"/>
      <c r="T50" s="441"/>
      <c r="U50" s="441"/>
      <c r="V50" s="441"/>
      <c r="W50" s="441"/>
      <c r="X50" s="441"/>
      <c r="Y50" s="441"/>
      <c r="Z50" s="441"/>
      <c r="AA50" s="441"/>
      <c r="AB50" s="441"/>
      <c r="AC50" s="441"/>
      <c r="AD50" s="441"/>
      <c r="AE50" s="441"/>
      <c r="AF50" s="441"/>
      <c r="AG50" s="441"/>
    </row>
    <row r="51" spans="2:33" s="437" customFormat="1" ht="11.25" customHeight="1" x14ac:dyDescent="0.25">
      <c r="B51" s="838" t="s">
        <v>1447</v>
      </c>
      <c r="C51" s="865"/>
      <c r="D51" s="865"/>
      <c r="E51" s="865"/>
      <c r="F51" s="865"/>
      <c r="G51" s="865"/>
      <c r="H51" s="865"/>
      <c r="I51" s="865"/>
      <c r="J51" s="865"/>
      <c r="K51" s="865"/>
      <c r="L51" s="865"/>
      <c r="M51" s="865"/>
      <c r="N51" s="865"/>
      <c r="O51" s="865"/>
      <c r="P51" s="865"/>
      <c r="Q51" s="865"/>
      <c r="R51" s="865"/>
      <c r="S51" s="866"/>
      <c r="T51" s="441"/>
      <c r="U51" s="441"/>
      <c r="V51" s="441"/>
      <c r="W51" s="441"/>
      <c r="X51" s="441"/>
      <c r="Y51" s="441"/>
      <c r="Z51" s="441"/>
      <c r="AA51" s="441"/>
      <c r="AB51" s="441"/>
      <c r="AC51" s="441"/>
      <c r="AD51" s="441"/>
      <c r="AE51" s="441"/>
      <c r="AF51" s="441"/>
      <c r="AG51" s="441"/>
    </row>
    <row r="52" spans="2:33" s="437" customFormat="1" ht="11.25" customHeight="1" x14ac:dyDescent="0.25">
      <c r="B52" s="492"/>
      <c r="C52" s="438"/>
      <c r="D52" s="439"/>
      <c r="E52" s="439"/>
      <c r="F52" s="439"/>
      <c r="G52" s="439"/>
      <c r="H52" s="439"/>
      <c r="I52" s="439"/>
      <c r="J52" s="439"/>
      <c r="K52" s="441"/>
      <c r="L52" s="441"/>
      <c r="M52" s="441"/>
      <c r="N52" s="441"/>
      <c r="O52" s="441"/>
      <c r="P52" s="441"/>
      <c r="Q52" s="441"/>
      <c r="R52" s="441"/>
      <c r="S52" s="442"/>
      <c r="T52" s="441"/>
      <c r="U52" s="441"/>
      <c r="V52" s="441"/>
      <c r="W52" s="441"/>
      <c r="X52" s="441"/>
      <c r="Y52" s="441"/>
      <c r="Z52" s="441"/>
      <c r="AA52" s="441"/>
      <c r="AB52" s="441"/>
      <c r="AC52" s="441"/>
      <c r="AD52" s="441"/>
      <c r="AE52" s="441"/>
      <c r="AF52" s="441"/>
      <c r="AG52" s="441"/>
    </row>
    <row r="53" spans="2:33" ht="11.25" customHeight="1" x14ac:dyDescent="0.25">
      <c r="B53" s="493"/>
      <c r="C53" s="494"/>
      <c r="D53" s="855"/>
      <c r="E53" s="863"/>
      <c r="F53" s="863"/>
      <c r="G53" s="863"/>
      <c r="H53" s="863"/>
      <c r="I53" s="863"/>
      <c r="J53" s="863"/>
      <c r="K53" s="863"/>
      <c r="L53" s="863"/>
      <c r="M53" s="863"/>
      <c r="N53" s="864"/>
      <c r="O53" s="489"/>
      <c r="P53" s="489"/>
      <c r="Q53" s="489"/>
      <c r="R53" s="489"/>
      <c r="S53" s="495"/>
    </row>
    <row r="54" spans="2:33" ht="11.25" customHeight="1" x14ac:dyDescent="0.25">
      <c r="B54" s="493"/>
      <c r="C54" s="494"/>
      <c r="D54" s="867" t="s">
        <v>242</v>
      </c>
      <c r="E54" s="857" t="s">
        <v>1210</v>
      </c>
      <c r="F54" s="859"/>
      <c r="G54" s="860" t="s">
        <v>126</v>
      </c>
      <c r="H54" s="861"/>
      <c r="I54" s="857" t="s">
        <v>127</v>
      </c>
      <c r="J54" s="859"/>
      <c r="K54" s="860" t="s">
        <v>128</v>
      </c>
      <c r="L54" s="861"/>
      <c r="M54" s="857" t="s">
        <v>135</v>
      </c>
      <c r="N54" s="862"/>
      <c r="O54" s="489"/>
      <c r="P54" s="489"/>
      <c r="Q54" s="489"/>
      <c r="R54" s="489"/>
      <c r="S54" s="495"/>
    </row>
    <row r="55" spans="2:33" ht="11.25" customHeight="1" x14ac:dyDescent="0.25">
      <c r="B55" s="493"/>
      <c r="C55" s="494"/>
      <c r="D55" s="867"/>
      <c r="E55" s="446" t="s">
        <v>129</v>
      </c>
      <c r="F55" s="447" t="s">
        <v>1211</v>
      </c>
      <c r="G55" s="448" t="s">
        <v>129</v>
      </c>
      <c r="H55" s="449" t="s">
        <v>1211</v>
      </c>
      <c r="I55" s="446" t="s">
        <v>129</v>
      </c>
      <c r="J55" s="447" t="s">
        <v>1211</v>
      </c>
      <c r="K55" s="448" t="s">
        <v>129</v>
      </c>
      <c r="L55" s="449" t="s">
        <v>1211</v>
      </c>
      <c r="M55" s="446" t="s">
        <v>129</v>
      </c>
      <c r="N55" s="450" t="s">
        <v>1211</v>
      </c>
      <c r="O55" s="489"/>
      <c r="P55" s="489"/>
      <c r="Q55" s="489"/>
      <c r="R55" s="489"/>
      <c r="S55" s="495"/>
    </row>
    <row r="56" spans="2:33" ht="11.25" customHeight="1" x14ac:dyDescent="0.25">
      <c r="B56" s="493"/>
      <c r="C56" s="494"/>
      <c r="D56" s="451">
        <v>2010</v>
      </c>
      <c r="E56" s="225">
        <v>3570</v>
      </c>
      <c r="F56" s="452">
        <v>83.41</v>
      </c>
      <c r="G56" s="224">
        <v>4978</v>
      </c>
      <c r="H56" s="453">
        <v>84.11</v>
      </c>
      <c r="I56" s="225">
        <v>3483</v>
      </c>
      <c r="J56" s="452">
        <v>86.39</v>
      </c>
      <c r="K56" s="224">
        <v>1929</v>
      </c>
      <c r="L56" s="453">
        <v>89.69</v>
      </c>
      <c r="M56" s="225">
        <v>2107</v>
      </c>
      <c r="N56" s="11">
        <v>83.24</v>
      </c>
      <c r="O56" s="489"/>
      <c r="P56" s="489"/>
      <c r="Q56" s="489"/>
      <c r="R56" s="489"/>
      <c r="S56" s="495"/>
    </row>
    <row r="57" spans="2:33" ht="11.25" customHeight="1" x14ac:dyDescent="0.25">
      <c r="B57" s="493"/>
      <c r="C57" s="494"/>
      <c r="D57" s="451">
        <v>2011</v>
      </c>
      <c r="E57" s="225">
        <v>3707</v>
      </c>
      <c r="F57" s="452">
        <v>83.71</v>
      </c>
      <c r="G57" s="224">
        <v>5036</v>
      </c>
      <c r="H57" s="453">
        <v>82.8</v>
      </c>
      <c r="I57" s="225">
        <v>3568</v>
      </c>
      <c r="J57" s="452">
        <v>85.6</v>
      </c>
      <c r="K57" s="224">
        <v>1770</v>
      </c>
      <c r="L57" s="453">
        <v>79.959999999999994</v>
      </c>
      <c r="M57" s="225">
        <v>2263</v>
      </c>
      <c r="N57" s="11">
        <v>86.56</v>
      </c>
      <c r="O57" s="489"/>
      <c r="P57" s="489"/>
      <c r="Q57" s="489"/>
      <c r="R57" s="489"/>
      <c r="S57" s="495"/>
    </row>
    <row r="58" spans="2:33" ht="11.25" customHeight="1" x14ac:dyDescent="0.25">
      <c r="B58" s="493"/>
      <c r="C58" s="494"/>
      <c r="D58" s="451">
        <v>2012</v>
      </c>
      <c r="E58" s="225">
        <v>3844</v>
      </c>
      <c r="F58" s="452">
        <v>85.62</v>
      </c>
      <c r="G58" s="224">
        <v>5294</v>
      </c>
      <c r="H58" s="453">
        <v>85.56</v>
      </c>
      <c r="I58" s="225">
        <v>3799</v>
      </c>
      <c r="J58" s="452">
        <v>88.88</v>
      </c>
      <c r="K58" s="224">
        <v>1858</v>
      </c>
      <c r="L58" s="453">
        <v>81.849999999999994</v>
      </c>
      <c r="M58" s="225">
        <v>2206</v>
      </c>
      <c r="N58" s="11">
        <v>82.02</v>
      </c>
      <c r="O58" s="489"/>
      <c r="P58" s="489"/>
      <c r="Q58" s="489"/>
      <c r="R58" s="489"/>
      <c r="S58" s="495"/>
    </row>
    <row r="59" spans="2:33" ht="11.25" customHeight="1" x14ac:dyDescent="0.25">
      <c r="B59" s="493"/>
      <c r="C59" s="494"/>
      <c r="D59" s="451">
        <v>2013</v>
      </c>
      <c r="E59" s="225">
        <v>3801</v>
      </c>
      <c r="F59" s="452">
        <v>83.44</v>
      </c>
      <c r="G59" s="224">
        <v>5187</v>
      </c>
      <c r="H59" s="453">
        <v>81.73</v>
      </c>
      <c r="I59" s="225">
        <v>3575</v>
      </c>
      <c r="J59" s="452">
        <v>82.5</v>
      </c>
      <c r="K59" s="224">
        <v>1868</v>
      </c>
      <c r="L59" s="453">
        <v>80.349999999999994</v>
      </c>
      <c r="M59" s="225">
        <v>2217</v>
      </c>
      <c r="N59" s="11">
        <v>80.61</v>
      </c>
      <c r="O59" s="489"/>
      <c r="P59" s="489"/>
      <c r="Q59" s="489"/>
      <c r="R59" s="489"/>
      <c r="S59" s="495"/>
    </row>
    <row r="60" spans="2:33" ht="11.25" customHeight="1" x14ac:dyDescent="0.25">
      <c r="B60" s="493"/>
      <c r="C60" s="494"/>
      <c r="D60" s="451">
        <v>2014</v>
      </c>
      <c r="E60" s="225">
        <v>3654</v>
      </c>
      <c r="F60" s="452">
        <v>78.42</v>
      </c>
      <c r="G60" s="224">
        <v>5215</v>
      </c>
      <c r="H60" s="453">
        <v>80.08</v>
      </c>
      <c r="I60" s="225">
        <v>3636</v>
      </c>
      <c r="J60" s="452">
        <v>81.77</v>
      </c>
      <c r="K60" s="224">
        <v>1932</v>
      </c>
      <c r="L60" s="453">
        <v>80.36</v>
      </c>
      <c r="M60" s="225">
        <v>2246</v>
      </c>
      <c r="N60" s="11">
        <v>79.06</v>
      </c>
      <c r="O60" s="489"/>
      <c r="P60" s="489"/>
      <c r="Q60" s="489"/>
      <c r="R60" s="489"/>
      <c r="S60" s="495"/>
    </row>
    <row r="61" spans="2:33" ht="11.25" customHeight="1" x14ac:dyDescent="0.25">
      <c r="B61" s="493"/>
      <c r="C61" s="494"/>
      <c r="D61" s="451">
        <v>2015</v>
      </c>
      <c r="E61" s="225">
        <v>3961</v>
      </c>
      <c r="F61" s="452">
        <v>82.93</v>
      </c>
      <c r="G61" s="224">
        <v>5582</v>
      </c>
      <c r="H61" s="453">
        <v>84.51</v>
      </c>
      <c r="I61" s="225">
        <v>3888</v>
      </c>
      <c r="J61" s="452">
        <v>85.06</v>
      </c>
      <c r="K61" s="224">
        <v>2161</v>
      </c>
      <c r="L61" s="453">
        <v>87.85</v>
      </c>
      <c r="M61" s="225">
        <v>2513</v>
      </c>
      <c r="N61" s="11">
        <v>86.61</v>
      </c>
      <c r="O61" s="489"/>
      <c r="P61" s="489"/>
      <c r="Q61" s="489"/>
      <c r="R61" s="489"/>
      <c r="S61" s="495"/>
    </row>
    <row r="62" spans="2:33" ht="11.25" customHeight="1" x14ac:dyDescent="0.25">
      <c r="B62" s="493"/>
      <c r="C62" s="494"/>
      <c r="D62" s="451">
        <v>2016</v>
      </c>
      <c r="E62" s="225">
        <v>3850</v>
      </c>
      <c r="F62" s="452">
        <v>78.760000000000005</v>
      </c>
      <c r="G62" s="224">
        <v>5292</v>
      </c>
      <c r="H62" s="453">
        <v>78.25</v>
      </c>
      <c r="I62" s="225">
        <v>3659</v>
      </c>
      <c r="J62" s="452">
        <v>79.25</v>
      </c>
      <c r="K62" s="224">
        <v>2011</v>
      </c>
      <c r="L62" s="453">
        <v>80.349999999999994</v>
      </c>
      <c r="M62" s="225">
        <v>2425</v>
      </c>
      <c r="N62" s="11">
        <v>82.57</v>
      </c>
      <c r="O62" s="489"/>
      <c r="P62" s="489"/>
      <c r="Q62" s="489"/>
      <c r="R62" s="489"/>
      <c r="S62" s="495"/>
    </row>
    <row r="63" spans="2:33" ht="11.25" customHeight="1" x14ac:dyDescent="0.25">
      <c r="B63" s="493"/>
      <c r="C63" s="494"/>
      <c r="D63" s="530"/>
      <c r="E63" s="530"/>
      <c r="F63" s="530"/>
      <c r="G63" s="530"/>
      <c r="H63" s="530"/>
      <c r="I63" s="530"/>
      <c r="J63" s="530"/>
      <c r="K63" s="530"/>
      <c r="L63" s="530"/>
      <c r="M63" s="530"/>
      <c r="N63" s="530"/>
      <c r="O63" s="441"/>
      <c r="P63" s="441"/>
      <c r="Q63" s="489"/>
      <c r="R63" s="489"/>
      <c r="S63" s="495"/>
    </row>
    <row r="64" spans="2:33" ht="11.25" customHeight="1" x14ac:dyDescent="0.25">
      <c r="B64" s="493"/>
      <c r="C64" s="494"/>
      <c r="D64" s="489"/>
      <c r="E64" s="489"/>
      <c r="F64" s="489"/>
      <c r="G64" s="489"/>
      <c r="H64" s="489"/>
      <c r="I64" s="489"/>
      <c r="J64" s="489"/>
      <c r="K64" s="489"/>
      <c r="L64" s="489"/>
      <c r="M64" s="489"/>
      <c r="N64" s="489"/>
      <c r="O64" s="489"/>
      <c r="P64" s="489"/>
      <c r="Q64" s="489"/>
      <c r="R64" s="489"/>
      <c r="S64" s="495"/>
    </row>
    <row r="65" spans="2:19" ht="11.25" customHeight="1" x14ac:dyDescent="0.25">
      <c r="B65" s="493"/>
      <c r="C65" s="855" t="s">
        <v>1442</v>
      </c>
      <c r="D65" s="863"/>
      <c r="E65" s="863"/>
      <c r="F65" s="863"/>
      <c r="G65" s="863"/>
      <c r="H65" s="863"/>
      <c r="I65" s="864"/>
      <c r="J65" s="489"/>
      <c r="K65" s="489"/>
      <c r="L65" s="489"/>
      <c r="M65" s="489"/>
      <c r="N65" s="489"/>
      <c r="O65" s="489"/>
      <c r="P65" s="489"/>
      <c r="Q65" s="489"/>
      <c r="R65" s="489"/>
      <c r="S65" s="495"/>
    </row>
    <row r="66" spans="2:19" ht="11.25" customHeight="1" x14ac:dyDescent="0.25">
      <c r="B66" s="493"/>
      <c r="C66" s="873" t="s">
        <v>1212</v>
      </c>
      <c r="D66" s="874" t="s">
        <v>263</v>
      </c>
      <c r="E66" s="875"/>
      <c r="F66" s="875" t="s">
        <v>264</v>
      </c>
      <c r="G66" s="875"/>
      <c r="H66" s="875" t="s">
        <v>0</v>
      </c>
      <c r="I66" s="875"/>
      <c r="J66" s="489"/>
      <c r="K66" s="489"/>
      <c r="L66" s="489"/>
      <c r="M66" s="489"/>
      <c r="N66" s="489"/>
      <c r="O66" s="489"/>
      <c r="P66" s="489"/>
      <c r="Q66" s="489"/>
      <c r="R66" s="489"/>
      <c r="S66" s="495"/>
    </row>
    <row r="67" spans="2:19" ht="11.25" customHeight="1" x14ac:dyDescent="0.25">
      <c r="B67" s="493"/>
      <c r="C67" s="873"/>
      <c r="D67" s="323" t="s">
        <v>1213</v>
      </c>
      <c r="E67" s="454" t="s">
        <v>287</v>
      </c>
      <c r="F67" s="454" t="s">
        <v>1213</v>
      </c>
      <c r="G67" s="454" t="s">
        <v>287</v>
      </c>
      <c r="H67" s="454" t="s">
        <v>1213</v>
      </c>
      <c r="I67" s="454" t="s">
        <v>287</v>
      </c>
      <c r="J67" s="489"/>
      <c r="K67" s="489"/>
      <c r="L67" s="489"/>
      <c r="M67" s="489"/>
      <c r="N67" s="489"/>
      <c r="O67" s="489"/>
      <c r="P67" s="489"/>
      <c r="Q67" s="489"/>
      <c r="R67" s="489"/>
      <c r="S67" s="495"/>
    </row>
    <row r="68" spans="2:19" ht="11.25" customHeight="1" x14ac:dyDescent="0.25">
      <c r="B68" s="493"/>
      <c r="C68" s="455" t="s">
        <v>1214</v>
      </c>
      <c r="D68" s="456">
        <v>2843</v>
      </c>
      <c r="E68" s="457">
        <v>0.3397</v>
      </c>
      <c r="F68" s="458">
        <v>3646</v>
      </c>
      <c r="G68" s="457">
        <v>0.40570000000000001</v>
      </c>
      <c r="H68" s="458">
        <v>6489</v>
      </c>
      <c r="I68" s="457">
        <v>0.37390000000000001</v>
      </c>
      <c r="J68" s="489"/>
      <c r="K68" s="489"/>
      <c r="L68" s="489"/>
      <c r="M68" s="489"/>
      <c r="N68" s="489"/>
      <c r="O68" s="489"/>
      <c r="P68" s="489"/>
      <c r="Q68" s="489"/>
      <c r="R68" s="489"/>
      <c r="S68" s="495"/>
    </row>
    <row r="69" spans="2:19" ht="11.25" customHeight="1" x14ac:dyDescent="0.25">
      <c r="B69" s="493"/>
      <c r="C69" s="459" t="s">
        <v>1215</v>
      </c>
      <c r="D69" s="460">
        <v>2666</v>
      </c>
      <c r="E69" s="461">
        <v>0.31859999999999999</v>
      </c>
      <c r="F69" s="462">
        <v>2067</v>
      </c>
      <c r="G69" s="461">
        <v>0.23</v>
      </c>
      <c r="H69" s="462">
        <v>4733</v>
      </c>
      <c r="I69" s="461">
        <v>0.2727</v>
      </c>
      <c r="J69" s="489"/>
      <c r="K69" s="489"/>
      <c r="L69" s="489"/>
      <c r="M69" s="489"/>
      <c r="N69" s="489"/>
      <c r="O69" s="489"/>
      <c r="P69" s="489"/>
      <c r="Q69" s="489"/>
      <c r="R69" s="489"/>
      <c r="S69" s="495"/>
    </row>
    <row r="70" spans="2:19" ht="11.25" customHeight="1" x14ac:dyDescent="0.25">
      <c r="B70" s="493"/>
      <c r="C70" s="463" t="s">
        <v>1216</v>
      </c>
      <c r="D70" s="464">
        <v>702</v>
      </c>
      <c r="E70" s="465">
        <v>8.3900000000000002E-2</v>
      </c>
      <c r="F70" s="466">
        <v>564</v>
      </c>
      <c r="G70" s="465">
        <v>6.2799999999999995E-2</v>
      </c>
      <c r="H70" s="466">
        <v>1266</v>
      </c>
      <c r="I70" s="465">
        <v>7.2900000000000006E-2</v>
      </c>
      <c r="J70" s="489"/>
      <c r="K70" s="489"/>
      <c r="L70" s="489"/>
      <c r="M70" s="489"/>
      <c r="N70" s="489"/>
      <c r="O70" s="489"/>
      <c r="P70" s="489"/>
      <c r="Q70" s="489"/>
      <c r="R70" s="489"/>
      <c r="S70" s="495"/>
    </row>
    <row r="71" spans="2:19" ht="11.25" customHeight="1" x14ac:dyDescent="0.25">
      <c r="B71" s="493"/>
      <c r="C71" s="467" t="s">
        <v>1217</v>
      </c>
      <c r="D71" s="326">
        <v>409</v>
      </c>
      <c r="E71" s="468">
        <v>4.8899999999999999E-2</v>
      </c>
      <c r="F71" s="469">
        <v>537</v>
      </c>
      <c r="G71" s="468">
        <v>5.9799999999999999E-2</v>
      </c>
      <c r="H71" s="469">
        <v>946</v>
      </c>
      <c r="I71" s="468">
        <v>5.45E-2</v>
      </c>
      <c r="J71" s="489"/>
      <c r="K71" s="489"/>
      <c r="L71" s="489"/>
      <c r="M71" s="489"/>
      <c r="N71" s="489"/>
      <c r="O71" s="489"/>
      <c r="P71" s="489"/>
      <c r="Q71" s="489"/>
      <c r="R71" s="489"/>
      <c r="S71" s="495"/>
    </row>
    <row r="72" spans="2:19" ht="11.25" customHeight="1" x14ac:dyDescent="0.25">
      <c r="B72" s="493"/>
      <c r="C72" s="467" t="s">
        <v>1218</v>
      </c>
      <c r="D72" s="326">
        <v>429</v>
      </c>
      <c r="E72" s="468">
        <v>5.1299999999999998E-2</v>
      </c>
      <c r="F72" s="469">
        <v>336</v>
      </c>
      <c r="G72" s="468">
        <v>3.7400000000000003E-2</v>
      </c>
      <c r="H72" s="469">
        <v>765</v>
      </c>
      <c r="I72" s="468">
        <v>4.41E-2</v>
      </c>
      <c r="J72" s="489"/>
      <c r="K72" s="489"/>
      <c r="L72" s="489"/>
      <c r="M72" s="489"/>
      <c r="N72" s="489"/>
      <c r="O72" s="489"/>
      <c r="P72" s="489"/>
      <c r="Q72" s="489"/>
      <c r="R72" s="489"/>
      <c r="S72" s="495"/>
    </row>
    <row r="73" spans="2:19" ht="11.25" customHeight="1" x14ac:dyDescent="0.25">
      <c r="B73" s="493"/>
      <c r="C73" s="467" t="s">
        <v>1219</v>
      </c>
      <c r="D73" s="326">
        <v>317</v>
      </c>
      <c r="E73" s="468">
        <v>3.7900000000000003E-2</v>
      </c>
      <c r="F73" s="469">
        <v>415</v>
      </c>
      <c r="G73" s="468">
        <v>4.6199999999999998E-2</v>
      </c>
      <c r="H73" s="469">
        <v>732</v>
      </c>
      <c r="I73" s="468">
        <v>4.2200000000000001E-2</v>
      </c>
      <c r="J73" s="489"/>
      <c r="K73" s="489"/>
      <c r="L73" s="489"/>
      <c r="M73" s="489"/>
      <c r="N73" s="489"/>
      <c r="O73" s="489"/>
      <c r="P73" s="489"/>
      <c r="Q73" s="489"/>
      <c r="R73" s="489"/>
      <c r="S73" s="495"/>
    </row>
    <row r="74" spans="2:19" ht="11.25" customHeight="1" x14ac:dyDescent="0.25">
      <c r="B74" s="493"/>
      <c r="C74" s="467" t="s">
        <v>1220</v>
      </c>
      <c r="D74" s="326">
        <v>326</v>
      </c>
      <c r="E74" s="468">
        <v>3.9E-2</v>
      </c>
      <c r="F74" s="469">
        <v>337</v>
      </c>
      <c r="G74" s="468">
        <v>3.7499999999999999E-2</v>
      </c>
      <c r="H74" s="469">
        <v>663</v>
      </c>
      <c r="I74" s="468">
        <v>3.8199999999999998E-2</v>
      </c>
      <c r="J74" s="489"/>
      <c r="K74" s="489"/>
      <c r="L74" s="489"/>
      <c r="M74" s="489"/>
      <c r="N74" s="489"/>
      <c r="O74" s="489"/>
      <c r="P74" s="489"/>
      <c r="Q74" s="489"/>
      <c r="R74" s="489"/>
      <c r="S74" s="495"/>
    </row>
    <row r="75" spans="2:19" ht="11.25" customHeight="1" x14ac:dyDescent="0.25">
      <c r="B75" s="493"/>
      <c r="C75" s="467" t="s">
        <v>1221</v>
      </c>
      <c r="D75" s="326">
        <v>226</v>
      </c>
      <c r="E75" s="468">
        <v>2.7E-2</v>
      </c>
      <c r="F75" s="469">
        <v>420</v>
      </c>
      <c r="G75" s="468">
        <v>4.6699999999999998E-2</v>
      </c>
      <c r="H75" s="469">
        <v>646</v>
      </c>
      <c r="I75" s="468">
        <v>3.7199999999999997E-2</v>
      </c>
      <c r="J75" s="489"/>
      <c r="K75" s="489"/>
      <c r="L75" s="489"/>
      <c r="M75" s="489"/>
      <c r="N75" s="489"/>
      <c r="O75" s="489"/>
      <c r="P75" s="489"/>
      <c r="Q75" s="489"/>
      <c r="R75" s="489"/>
      <c r="S75" s="495"/>
    </row>
    <row r="76" spans="2:19" ht="11.25" customHeight="1" x14ac:dyDescent="0.25">
      <c r="B76" s="493"/>
      <c r="C76" s="467" t="s">
        <v>1222</v>
      </c>
      <c r="D76" s="326">
        <v>171</v>
      </c>
      <c r="E76" s="468">
        <v>2.0400000000000001E-2</v>
      </c>
      <c r="F76" s="469">
        <v>212</v>
      </c>
      <c r="G76" s="468">
        <v>2.3599999999999999E-2</v>
      </c>
      <c r="H76" s="469">
        <v>383</v>
      </c>
      <c r="I76" s="468">
        <v>2.2100000000000002E-2</v>
      </c>
      <c r="J76" s="489"/>
      <c r="K76" s="489"/>
      <c r="L76" s="489"/>
      <c r="M76" s="489"/>
      <c r="N76" s="489"/>
      <c r="O76" s="489"/>
      <c r="P76" s="489"/>
      <c r="Q76" s="489"/>
      <c r="R76" s="489"/>
      <c r="S76" s="495"/>
    </row>
    <row r="77" spans="2:19" ht="11.25" customHeight="1" x14ac:dyDescent="0.25">
      <c r="B77" s="493"/>
      <c r="C77" s="467" t="s">
        <v>1223</v>
      </c>
      <c r="D77" s="326">
        <v>122</v>
      </c>
      <c r="E77" s="468">
        <v>1.46E-2</v>
      </c>
      <c r="F77" s="469">
        <v>168</v>
      </c>
      <c r="G77" s="468">
        <v>1.8700000000000001E-2</v>
      </c>
      <c r="H77" s="469">
        <v>290</v>
      </c>
      <c r="I77" s="468">
        <v>1.67E-2</v>
      </c>
      <c r="J77" s="489"/>
      <c r="K77" s="489"/>
      <c r="L77" s="489"/>
      <c r="M77" s="489"/>
      <c r="N77" s="489"/>
      <c r="O77" s="489"/>
      <c r="P77" s="489"/>
      <c r="Q77" s="489"/>
      <c r="R77" s="489"/>
      <c r="S77" s="495"/>
    </row>
    <row r="78" spans="2:19" ht="11.25" customHeight="1" x14ac:dyDescent="0.25">
      <c r="B78" s="493"/>
      <c r="C78" s="467" t="s">
        <v>1224</v>
      </c>
      <c r="D78" s="326">
        <v>74</v>
      </c>
      <c r="E78" s="468">
        <v>8.8000000000000005E-3</v>
      </c>
      <c r="F78" s="469">
        <v>147</v>
      </c>
      <c r="G78" s="468">
        <v>1.6400000000000001E-2</v>
      </c>
      <c r="H78" s="469">
        <v>221</v>
      </c>
      <c r="I78" s="468">
        <v>1.2699999999999999E-2</v>
      </c>
      <c r="J78" s="489"/>
      <c r="K78" s="489"/>
      <c r="L78" s="489"/>
      <c r="M78" s="489"/>
      <c r="N78" s="489"/>
      <c r="O78" s="489"/>
      <c r="P78" s="489"/>
      <c r="Q78" s="489"/>
      <c r="R78" s="489"/>
      <c r="S78" s="495"/>
    </row>
    <row r="79" spans="2:19" ht="11.25" customHeight="1" x14ac:dyDescent="0.25">
      <c r="B79" s="493"/>
      <c r="C79" s="467" t="s">
        <v>1225</v>
      </c>
      <c r="D79" s="326">
        <v>83</v>
      </c>
      <c r="E79" s="468">
        <v>9.9000000000000008E-3</v>
      </c>
      <c r="F79" s="469">
        <v>138</v>
      </c>
      <c r="G79" s="468">
        <v>1.54E-2</v>
      </c>
      <c r="H79" s="469">
        <v>221</v>
      </c>
      <c r="I79" s="468">
        <v>1.2699999999999999E-2</v>
      </c>
      <c r="J79" s="489"/>
      <c r="K79" s="489"/>
      <c r="L79" s="489"/>
      <c r="M79" s="489"/>
      <c r="N79" s="489"/>
      <c r="O79" s="489"/>
      <c r="P79" s="489"/>
      <c r="Q79" s="489"/>
      <c r="R79" s="489"/>
      <c r="S79" s="495"/>
    </row>
    <row r="80" spans="2:19" ht="11.25" customHeight="1" x14ac:dyDescent="0.25">
      <c r="B80" s="493"/>
      <c r="C80" s="327" t="s">
        <v>0</v>
      </c>
      <c r="D80" s="470">
        <v>8368</v>
      </c>
      <c r="E80" s="471">
        <v>1</v>
      </c>
      <c r="F80" s="472">
        <v>8987</v>
      </c>
      <c r="G80" s="471">
        <v>1</v>
      </c>
      <c r="H80" s="472">
        <v>17237</v>
      </c>
      <c r="I80" s="471">
        <v>1</v>
      </c>
      <c r="J80" s="489"/>
      <c r="K80" s="489"/>
      <c r="L80" s="489"/>
      <c r="M80" s="489"/>
      <c r="N80" s="489"/>
      <c r="O80" s="489"/>
      <c r="P80" s="489"/>
      <c r="Q80" s="489"/>
      <c r="R80" s="489"/>
      <c r="S80" s="495"/>
    </row>
    <row r="81" spans="2:19" ht="11.25" customHeight="1" x14ac:dyDescent="0.25">
      <c r="B81" s="493"/>
      <c r="C81" s="489"/>
      <c r="D81" s="489"/>
      <c r="E81" s="489"/>
      <c r="F81" s="489"/>
      <c r="G81" s="489"/>
      <c r="H81" s="489"/>
      <c r="I81" s="489"/>
      <c r="J81" s="489"/>
      <c r="K81" s="489"/>
      <c r="L81" s="489"/>
      <c r="M81" s="489"/>
      <c r="N81" s="489"/>
      <c r="O81" s="489"/>
      <c r="P81" s="489"/>
      <c r="Q81" s="489"/>
      <c r="R81" s="489"/>
      <c r="S81" s="495"/>
    </row>
    <row r="82" spans="2:19" ht="11.25" customHeight="1" x14ac:dyDescent="0.25">
      <c r="B82" s="493"/>
      <c r="C82" s="494"/>
      <c r="D82" s="489"/>
      <c r="E82" s="489"/>
      <c r="F82" s="489"/>
      <c r="G82" s="489"/>
      <c r="H82" s="489"/>
      <c r="I82" s="489"/>
      <c r="J82" s="489"/>
      <c r="K82" s="489"/>
      <c r="L82" s="489"/>
      <c r="M82" s="489"/>
      <c r="N82" s="489"/>
      <c r="O82" s="489"/>
      <c r="P82" s="489"/>
      <c r="Q82" s="489"/>
      <c r="R82" s="489"/>
      <c r="S82" s="495"/>
    </row>
    <row r="83" spans="2:19" ht="11.25" customHeight="1" x14ac:dyDescent="0.25">
      <c r="B83" s="493"/>
      <c r="C83" s="441"/>
      <c r="D83" s="855" t="s">
        <v>1461</v>
      </c>
      <c r="E83" s="692"/>
      <c r="F83" s="692"/>
      <c r="G83" s="692"/>
      <c r="H83" s="692"/>
      <c r="I83" s="692"/>
      <c r="J83" s="693"/>
      <c r="K83" s="489"/>
      <c r="L83" s="855" t="s">
        <v>1443</v>
      </c>
      <c r="M83" s="692"/>
      <c r="N83" s="692"/>
      <c r="O83" s="692"/>
      <c r="P83" s="692"/>
      <c r="Q83" s="692"/>
      <c r="R83" s="693"/>
      <c r="S83" s="495"/>
    </row>
    <row r="84" spans="2:19" ht="11.25" customHeight="1" x14ac:dyDescent="0.25">
      <c r="B84" s="493"/>
      <c r="C84" s="490"/>
      <c r="D84" s="853" t="s">
        <v>242</v>
      </c>
      <c r="E84" s="857" t="s">
        <v>1226</v>
      </c>
      <c r="F84" s="705"/>
      <c r="G84" s="857" t="s">
        <v>1227</v>
      </c>
      <c r="H84" s="705"/>
      <c r="I84" s="857" t="s">
        <v>0</v>
      </c>
      <c r="J84" s="693"/>
      <c r="K84" s="489"/>
      <c r="L84" s="853" t="s">
        <v>1228</v>
      </c>
      <c r="M84" s="857">
        <v>2014</v>
      </c>
      <c r="N84" s="693"/>
      <c r="O84" s="856">
        <v>2015</v>
      </c>
      <c r="P84" s="693"/>
      <c r="Q84" s="856">
        <v>2016</v>
      </c>
      <c r="R84" s="693"/>
      <c r="S84" s="495"/>
    </row>
    <row r="85" spans="2:19" ht="11.25" customHeight="1" x14ac:dyDescent="0.25">
      <c r="B85" s="493"/>
      <c r="C85" s="491"/>
      <c r="D85" s="858"/>
      <c r="E85" s="446" t="s">
        <v>1444</v>
      </c>
      <c r="F85" s="447" t="s">
        <v>1446</v>
      </c>
      <c r="G85" s="448" t="s">
        <v>1444</v>
      </c>
      <c r="H85" s="447" t="s">
        <v>1446</v>
      </c>
      <c r="I85" s="446" t="s">
        <v>1444</v>
      </c>
      <c r="J85" s="450" t="s">
        <v>1446</v>
      </c>
      <c r="K85" s="489"/>
      <c r="L85" s="854"/>
      <c r="M85" s="448" t="s">
        <v>1444</v>
      </c>
      <c r="N85" s="450" t="s">
        <v>1445</v>
      </c>
      <c r="O85" s="448" t="s">
        <v>1444</v>
      </c>
      <c r="P85" s="450" t="s">
        <v>1445</v>
      </c>
      <c r="Q85" s="448" t="s">
        <v>1444</v>
      </c>
      <c r="R85" s="450" t="s">
        <v>1445</v>
      </c>
      <c r="S85" s="495"/>
    </row>
    <row r="86" spans="2:19" ht="11.25" customHeight="1" x14ac:dyDescent="0.25">
      <c r="B86" s="493"/>
      <c r="C86" s="490"/>
      <c r="D86" s="451">
        <v>2003</v>
      </c>
      <c r="E86" s="225">
        <v>3100</v>
      </c>
      <c r="F86" s="452">
        <v>51.14</v>
      </c>
      <c r="G86" s="225">
        <v>3937</v>
      </c>
      <c r="H86" s="452">
        <v>37.82</v>
      </c>
      <c r="I86" s="225">
        <v>7037</v>
      </c>
      <c r="J86" s="11">
        <v>43.71</v>
      </c>
      <c r="K86" s="489"/>
      <c r="L86" s="324" t="s">
        <v>124</v>
      </c>
      <c r="M86" s="224">
        <v>1312</v>
      </c>
      <c r="N86" s="11">
        <v>36.06</v>
      </c>
      <c r="O86" s="11">
        <v>1454</v>
      </c>
      <c r="P86" s="11">
        <v>40.119999999999997</v>
      </c>
      <c r="Q86" s="11">
        <v>1442</v>
      </c>
      <c r="R86" s="11">
        <v>39.93</v>
      </c>
      <c r="S86" s="495"/>
    </row>
    <row r="87" spans="2:19" ht="11.25" customHeight="1" x14ac:dyDescent="0.25">
      <c r="B87" s="493"/>
      <c r="C87" s="490"/>
      <c r="D87" s="451">
        <v>2004</v>
      </c>
      <c r="E87" s="225">
        <v>2803</v>
      </c>
      <c r="F87" s="452">
        <v>45.59</v>
      </c>
      <c r="G87" s="225">
        <v>3428</v>
      </c>
      <c r="H87" s="452">
        <v>32.14</v>
      </c>
      <c r="I87" s="225">
        <v>6231</v>
      </c>
      <c r="J87" s="11">
        <v>37.9</v>
      </c>
      <c r="K87" s="489"/>
      <c r="L87" s="324" t="s">
        <v>126</v>
      </c>
      <c r="M87" s="224">
        <v>2000</v>
      </c>
      <c r="N87" s="11">
        <v>41.79</v>
      </c>
      <c r="O87" s="11">
        <v>2092</v>
      </c>
      <c r="P87" s="11">
        <v>43.85</v>
      </c>
      <c r="Q87" s="11">
        <v>1849</v>
      </c>
      <c r="R87" s="11">
        <v>38.909999999999997</v>
      </c>
      <c r="S87" s="495"/>
    </row>
    <row r="88" spans="2:19" ht="11.25" customHeight="1" x14ac:dyDescent="0.25">
      <c r="B88" s="493"/>
      <c r="C88" s="490"/>
      <c r="D88" s="451">
        <v>2005</v>
      </c>
      <c r="E88" s="225">
        <v>2906</v>
      </c>
      <c r="F88" s="452">
        <v>46.51</v>
      </c>
      <c r="G88" s="225">
        <v>3661</v>
      </c>
      <c r="H88" s="452">
        <v>33.26</v>
      </c>
      <c r="I88" s="225">
        <v>6567</v>
      </c>
      <c r="J88" s="11">
        <v>38.700000000000003</v>
      </c>
      <c r="K88" s="489"/>
      <c r="L88" s="324" t="s">
        <v>127</v>
      </c>
      <c r="M88" s="224">
        <v>1348</v>
      </c>
      <c r="N88" s="11">
        <v>41.91</v>
      </c>
      <c r="O88" s="11">
        <v>1501</v>
      </c>
      <c r="P88" s="11">
        <v>46.74</v>
      </c>
      <c r="Q88" s="11">
        <v>1403</v>
      </c>
      <c r="R88" s="11">
        <v>43.9</v>
      </c>
      <c r="S88" s="495"/>
    </row>
    <row r="89" spans="2:19" ht="11.25" customHeight="1" x14ac:dyDescent="0.25">
      <c r="B89" s="493"/>
      <c r="C89" s="490"/>
      <c r="D89" s="451">
        <v>2006</v>
      </c>
      <c r="E89" s="225">
        <v>2846</v>
      </c>
      <c r="F89" s="452">
        <v>44.2</v>
      </c>
      <c r="G89" s="225">
        <v>3620</v>
      </c>
      <c r="H89" s="452">
        <v>31.39</v>
      </c>
      <c r="I89" s="225">
        <v>6466</v>
      </c>
      <c r="J89" s="11">
        <v>36.76</v>
      </c>
      <c r="K89" s="489"/>
      <c r="L89" s="324" t="s">
        <v>128</v>
      </c>
      <c r="M89" s="224">
        <v>774</v>
      </c>
      <c r="N89" s="11">
        <v>43.88</v>
      </c>
      <c r="O89" s="11">
        <v>899</v>
      </c>
      <c r="P89" s="11">
        <v>51.08</v>
      </c>
      <c r="Q89" s="11">
        <v>840</v>
      </c>
      <c r="R89" s="11">
        <v>47.94</v>
      </c>
      <c r="S89" s="495"/>
    </row>
    <row r="90" spans="2:19" ht="11.25" customHeight="1" x14ac:dyDescent="0.25">
      <c r="B90" s="493"/>
      <c r="C90" s="490"/>
      <c r="D90" s="451">
        <v>2007</v>
      </c>
      <c r="E90" s="225">
        <v>2871</v>
      </c>
      <c r="F90" s="452">
        <v>44.03</v>
      </c>
      <c r="G90" s="225">
        <v>3700</v>
      </c>
      <c r="H90" s="452">
        <v>31.05</v>
      </c>
      <c r="I90" s="225">
        <v>6571</v>
      </c>
      <c r="J90" s="11">
        <v>36.409999999999997</v>
      </c>
      <c r="K90" s="489"/>
      <c r="L90" s="324" t="s">
        <v>135</v>
      </c>
      <c r="M90" s="224">
        <v>826</v>
      </c>
      <c r="N90" s="11">
        <v>39.049999999999997</v>
      </c>
      <c r="O90" s="11">
        <v>960</v>
      </c>
      <c r="P90" s="11">
        <v>45.57</v>
      </c>
      <c r="Q90" s="11">
        <v>921</v>
      </c>
      <c r="R90" s="11">
        <v>43.91</v>
      </c>
      <c r="S90" s="495"/>
    </row>
    <row r="91" spans="2:19" ht="11.25" customHeight="1" x14ac:dyDescent="0.25">
      <c r="B91" s="493"/>
      <c r="C91" s="490"/>
      <c r="D91" s="451">
        <v>2008</v>
      </c>
      <c r="E91" s="225">
        <v>2928</v>
      </c>
      <c r="F91" s="452">
        <v>43.95</v>
      </c>
      <c r="G91" s="225">
        <v>3652</v>
      </c>
      <c r="H91" s="452">
        <v>30.22</v>
      </c>
      <c r="I91" s="225">
        <v>6580</v>
      </c>
      <c r="J91" s="11">
        <v>35.85</v>
      </c>
      <c r="K91" s="489"/>
      <c r="L91" s="489"/>
      <c r="M91" s="489"/>
      <c r="N91" s="489"/>
      <c r="O91" s="489"/>
      <c r="P91" s="489"/>
      <c r="Q91" s="489"/>
      <c r="R91" s="489"/>
      <c r="S91" s="495"/>
    </row>
    <row r="92" spans="2:19" ht="11.25" customHeight="1" x14ac:dyDescent="0.25">
      <c r="B92" s="493"/>
      <c r="C92" s="491"/>
      <c r="D92" s="451">
        <v>2009</v>
      </c>
      <c r="E92" s="225">
        <v>2908</v>
      </c>
      <c r="F92" s="452">
        <v>42.25</v>
      </c>
      <c r="G92" s="225">
        <v>3598</v>
      </c>
      <c r="H92" s="452">
        <v>29.16</v>
      </c>
      <c r="I92" s="225">
        <v>6506</v>
      </c>
      <c r="J92" s="11">
        <v>34.51</v>
      </c>
      <c r="K92" s="489"/>
      <c r="L92" s="489"/>
      <c r="M92" s="489"/>
      <c r="N92" s="489"/>
      <c r="O92" s="489"/>
      <c r="P92" s="489"/>
      <c r="Q92" s="489"/>
      <c r="R92" s="489"/>
      <c r="S92" s="495"/>
    </row>
    <row r="93" spans="2:19" ht="11.25" customHeight="1" x14ac:dyDescent="0.25">
      <c r="B93" s="493"/>
      <c r="C93" s="490"/>
      <c r="D93" s="451">
        <v>2010</v>
      </c>
      <c r="E93" s="225">
        <v>2820</v>
      </c>
      <c r="F93" s="452">
        <v>40.98</v>
      </c>
      <c r="G93" s="225">
        <v>3546</v>
      </c>
      <c r="H93" s="452">
        <v>27.97</v>
      </c>
      <c r="I93" s="225">
        <v>6366</v>
      </c>
      <c r="J93" s="11">
        <v>33.22</v>
      </c>
      <c r="K93" s="489"/>
      <c r="L93" s="489"/>
      <c r="M93" s="489"/>
      <c r="N93" s="489"/>
      <c r="O93" s="489"/>
      <c r="P93" s="489"/>
      <c r="Q93" s="489"/>
      <c r="R93" s="489"/>
      <c r="S93" s="495"/>
    </row>
    <row r="94" spans="2:19" ht="11.25" customHeight="1" x14ac:dyDescent="0.25">
      <c r="B94" s="493"/>
      <c r="C94" s="490"/>
      <c r="D94" s="451">
        <v>2011</v>
      </c>
      <c r="E94" s="225">
        <v>2824</v>
      </c>
      <c r="F94" s="452">
        <v>38.79</v>
      </c>
      <c r="G94" s="225">
        <v>3519</v>
      </c>
      <c r="H94" s="452">
        <v>26.5</v>
      </c>
      <c r="I94" s="225">
        <v>6343</v>
      </c>
      <c r="J94" s="11">
        <v>31.57</v>
      </c>
      <c r="K94" s="489"/>
      <c r="L94" s="489"/>
      <c r="M94" s="489"/>
      <c r="N94" s="489"/>
      <c r="O94" s="489"/>
      <c r="P94" s="489"/>
      <c r="Q94" s="489"/>
      <c r="R94" s="489"/>
      <c r="S94" s="495"/>
    </row>
    <row r="95" spans="2:19" ht="11.25" customHeight="1" x14ac:dyDescent="0.25">
      <c r="B95" s="493"/>
      <c r="C95" s="490"/>
      <c r="D95" s="451">
        <v>2012</v>
      </c>
      <c r="E95" s="225">
        <v>2919</v>
      </c>
      <c r="F95" s="452">
        <v>39.78</v>
      </c>
      <c r="G95" s="225">
        <v>3592</v>
      </c>
      <c r="H95" s="452">
        <v>26.01</v>
      </c>
      <c r="I95" s="225">
        <v>6511</v>
      </c>
      <c r="J95" s="11">
        <v>31.57</v>
      </c>
      <c r="K95" s="489"/>
      <c r="L95" s="489"/>
      <c r="M95" s="489"/>
      <c r="N95" s="489"/>
      <c r="O95" s="489"/>
      <c r="P95" s="489"/>
      <c r="Q95" s="489"/>
      <c r="R95" s="489"/>
      <c r="S95" s="495"/>
    </row>
    <row r="96" spans="2:19" ht="11.25" customHeight="1" x14ac:dyDescent="0.25">
      <c r="B96" s="493"/>
      <c r="C96" s="490"/>
      <c r="D96" s="451">
        <v>2013</v>
      </c>
      <c r="E96" s="225">
        <v>2867</v>
      </c>
      <c r="F96" s="452">
        <v>38.28</v>
      </c>
      <c r="G96" s="225">
        <v>3547</v>
      </c>
      <c r="H96" s="452">
        <v>25.37</v>
      </c>
      <c r="I96" s="225">
        <v>6414</v>
      </c>
      <c r="J96" s="11">
        <v>30.53</v>
      </c>
      <c r="K96" s="489"/>
      <c r="L96" s="489"/>
      <c r="M96" s="489"/>
      <c r="N96" s="489"/>
      <c r="O96" s="489"/>
      <c r="P96" s="489"/>
      <c r="Q96" s="489"/>
      <c r="R96" s="489"/>
      <c r="S96" s="495"/>
    </row>
    <row r="97" spans="2:19" ht="11.25" customHeight="1" x14ac:dyDescent="0.25">
      <c r="B97" s="493"/>
      <c r="C97" s="490"/>
      <c r="D97" s="451">
        <v>2014</v>
      </c>
      <c r="E97" s="225">
        <v>2683</v>
      </c>
      <c r="F97" s="452">
        <v>34.44</v>
      </c>
      <c r="G97" s="225">
        <v>3577</v>
      </c>
      <c r="H97" s="452">
        <v>24.92</v>
      </c>
      <c r="I97" s="225">
        <v>6260</v>
      </c>
      <c r="J97" s="11">
        <v>28.95</v>
      </c>
      <c r="K97" s="489"/>
      <c r="L97" s="489"/>
      <c r="M97" s="489"/>
      <c r="N97" s="489"/>
      <c r="O97" s="489"/>
      <c r="P97" s="489"/>
      <c r="Q97" s="489"/>
      <c r="R97" s="489"/>
      <c r="S97" s="495"/>
    </row>
    <row r="98" spans="2:19" ht="11.25" customHeight="1" x14ac:dyDescent="0.25">
      <c r="B98" s="493"/>
      <c r="C98" s="490"/>
      <c r="D98" s="451">
        <v>2015</v>
      </c>
      <c r="E98" s="225">
        <v>2941</v>
      </c>
      <c r="F98" s="452">
        <v>37.46</v>
      </c>
      <c r="G98" s="225">
        <v>3965</v>
      </c>
      <c r="H98" s="452">
        <v>26.72</v>
      </c>
      <c r="I98" s="225">
        <v>6906</v>
      </c>
      <c r="J98" s="11">
        <v>31.1</v>
      </c>
      <c r="K98" s="489"/>
      <c r="L98" s="489"/>
      <c r="M98" s="489"/>
      <c r="N98" s="489"/>
      <c r="O98" s="489"/>
      <c r="P98" s="489"/>
      <c r="Q98" s="489"/>
      <c r="R98" s="489"/>
      <c r="S98" s="495"/>
    </row>
    <row r="99" spans="2:19" ht="11.25" customHeight="1" x14ac:dyDescent="0.25">
      <c r="B99" s="493"/>
      <c r="C99" s="490"/>
      <c r="D99" s="451">
        <v>2016</v>
      </c>
      <c r="E99" s="225">
        <v>2828</v>
      </c>
      <c r="F99" s="452">
        <v>34.979999999999997</v>
      </c>
      <c r="G99" s="225">
        <v>3627</v>
      </c>
      <c r="H99" s="452">
        <v>23.66</v>
      </c>
      <c r="I99" s="225">
        <v>6455</v>
      </c>
      <c r="J99" s="11">
        <v>28.32</v>
      </c>
      <c r="K99" s="489"/>
      <c r="L99" s="489"/>
      <c r="M99" s="489"/>
      <c r="N99" s="489"/>
      <c r="O99" s="489"/>
      <c r="P99" s="489"/>
      <c r="Q99" s="489"/>
      <c r="R99" s="489"/>
      <c r="S99" s="495"/>
    </row>
    <row r="100" spans="2:19" ht="11.25" customHeight="1" x14ac:dyDescent="0.25">
      <c r="B100" s="493"/>
      <c r="C100" s="490"/>
      <c r="D100" s="441"/>
      <c r="E100" s="441"/>
      <c r="F100" s="441"/>
      <c r="G100" s="489"/>
      <c r="H100" s="489"/>
      <c r="I100" s="489"/>
      <c r="J100" s="489"/>
      <c r="K100" s="489"/>
      <c r="L100" s="489"/>
      <c r="M100" s="489"/>
      <c r="N100" s="489"/>
      <c r="O100" s="489"/>
      <c r="P100" s="489"/>
      <c r="Q100" s="489"/>
      <c r="R100" s="489"/>
      <c r="S100" s="495"/>
    </row>
    <row r="101" spans="2:19" ht="11.25" customHeight="1" x14ac:dyDescent="0.25">
      <c r="B101" s="493"/>
      <c r="C101" s="490"/>
      <c r="D101" s="441"/>
      <c r="E101" s="441"/>
      <c r="F101" s="441"/>
      <c r="G101" s="489"/>
      <c r="H101" s="489"/>
      <c r="I101" s="489"/>
      <c r="J101" s="489"/>
      <c r="K101" s="489"/>
      <c r="L101" s="489"/>
      <c r="M101" s="489"/>
      <c r="N101" s="489"/>
      <c r="O101" s="489"/>
      <c r="P101" s="489"/>
      <c r="Q101" s="489"/>
      <c r="R101" s="489"/>
      <c r="S101" s="495"/>
    </row>
    <row r="102" spans="2:19" ht="11.25" customHeight="1" x14ac:dyDescent="0.25">
      <c r="B102" s="493"/>
      <c r="C102" s="490"/>
      <c r="D102" s="855" t="s">
        <v>1459</v>
      </c>
      <c r="E102" s="692"/>
      <c r="F102" s="692"/>
      <c r="G102" s="692"/>
      <c r="H102" s="692"/>
      <c r="I102" s="692"/>
      <c r="J102" s="693"/>
      <c r="K102" s="489"/>
      <c r="L102" s="855" t="s">
        <v>1460</v>
      </c>
      <c r="M102" s="692"/>
      <c r="N102" s="692"/>
      <c r="O102" s="692"/>
      <c r="P102" s="692"/>
      <c r="Q102" s="692"/>
      <c r="R102" s="693"/>
      <c r="S102" s="495"/>
    </row>
    <row r="103" spans="2:19" ht="11.25" customHeight="1" x14ac:dyDescent="0.25">
      <c r="B103" s="493"/>
      <c r="C103" s="490"/>
      <c r="D103" s="853" t="s">
        <v>242</v>
      </c>
      <c r="E103" s="857" t="s">
        <v>1226</v>
      </c>
      <c r="F103" s="705"/>
      <c r="G103" s="857" t="s">
        <v>1227</v>
      </c>
      <c r="H103" s="705"/>
      <c r="I103" s="857" t="s">
        <v>0</v>
      </c>
      <c r="J103" s="693"/>
      <c r="K103" s="489"/>
      <c r="L103" s="853" t="s">
        <v>1228</v>
      </c>
      <c r="M103" s="857">
        <v>2014</v>
      </c>
      <c r="N103" s="693"/>
      <c r="O103" s="856">
        <v>2015</v>
      </c>
      <c r="P103" s="693"/>
      <c r="Q103" s="856">
        <v>2016</v>
      </c>
      <c r="R103" s="693"/>
      <c r="S103" s="495"/>
    </row>
    <row r="104" spans="2:19" ht="11.25" customHeight="1" x14ac:dyDescent="0.25">
      <c r="B104" s="493"/>
      <c r="C104" s="490"/>
      <c r="D104" s="854"/>
      <c r="E104" s="446" t="s">
        <v>1444</v>
      </c>
      <c r="F104" s="447" t="s">
        <v>1446</v>
      </c>
      <c r="G104" s="446" t="s">
        <v>1444</v>
      </c>
      <c r="H104" s="447" t="s">
        <v>1446</v>
      </c>
      <c r="I104" s="448" t="s">
        <v>1444</v>
      </c>
      <c r="J104" s="450" t="s">
        <v>1446</v>
      </c>
      <c r="K104" s="489"/>
      <c r="L104" s="854"/>
      <c r="M104" s="448" t="s">
        <v>1444</v>
      </c>
      <c r="N104" s="450" t="s">
        <v>1445</v>
      </c>
      <c r="O104" s="448" t="s">
        <v>1444</v>
      </c>
      <c r="P104" s="450" t="s">
        <v>1445</v>
      </c>
      <c r="Q104" s="448" t="s">
        <v>1444</v>
      </c>
      <c r="R104" s="450" t="s">
        <v>1445</v>
      </c>
      <c r="S104" s="495"/>
    </row>
    <row r="105" spans="2:19" ht="11.25" customHeight="1" x14ac:dyDescent="0.25">
      <c r="B105" s="493"/>
      <c r="C105" s="490"/>
      <c r="D105" s="451">
        <v>2003</v>
      </c>
      <c r="E105" s="225">
        <v>2677</v>
      </c>
      <c r="F105" s="452" t="s">
        <v>1229</v>
      </c>
      <c r="G105" s="225">
        <v>2000</v>
      </c>
      <c r="H105" s="452" t="s">
        <v>1230</v>
      </c>
      <c r="I105" s="224">
        <v>4677</v>
      </c>
      <c r="J105" s="11" t="s">
        <v>1231</v>
      </c>
      <c r="K105" s="489"/>
      <c r="L105" s="324" t="s">
        <v>124</v>
      </c>
      <c r="M105" s="326">
        <v>1098</v>
      </c>
      <c r="N105" s="469">
        <v>30.18</v>
      </c>
      <c r="O105" s="469">
        <v>1138</v>
      </c>
      <c r="P105" s="469">
        <v>31.4</v>
      </c>
      <c r="Q105" s="469">
        <v>1095</v>
      </c>
      <c r="R105" s="469">
        <v>30.32</v>
      </c>
      <c r="S105" s="495"/>
    </row>
    <row r="106" spans="2:19" ht="11.25" customHeight="1" x14ac:dyDescent="0.25">
      <c r="B106" s="493"/>
      <c r="C106" s="490"/>
      <c r="D106" s="451">
        <v>2004</v>
      </c>
      <c r="E106" s="225">
        <v>2598</v>
      </c>
      <c r="F106" s="452" t="s">
        <v>1232</v>
      </c>
      <c r="G106" s="225">
        <v>1958</v>
      </c>
      <c r="H106" s="452" t="s">
        <v>1233</v>
      </c>
      <c r="I106" s="224">
        <v>4556</v>
      </c>
      <c r="J106" s="11" t="s">
        <v>1234</v>
      </c>
      <c r="K106" s="489"/>
      <c r="L106" s="324" t="s">
        <v>126</v>
      </c>
      <c r="M106" s="326">
        <v>1471</v>
      </c>
      <c r="N106" s="469">
        <v>30.74</v>
      </c>
      <c r="O106" s="469">
        <v>1461</v>
      </c>
      <c r="P106" s="469">
        <v>30.63</v>
      </c>
      <c r="Q106" s="469">
        <v>1511</v>
      </c>
      <c r="R106" s="469">
        <v>31.8</v>
      </c>
      <c r="S106" s="495"/>
    </row>
    <row r="107" spans="2:19" ht="11.25" customHeight="1" x14ac:dyDescent="0.25">
      <c r="B107" s="493"/>
      <c r="C107" s="490"/>
      <c r="D107" s="451">
        <v>2005</v>
      </c>
      <c r="E107" s="225">
        <v>2524</v>
      </c>
      <c r="F107" s="452" t="s">
        <v>1235</v>
      </c>
      <c r="G107" s="225">
        <v>1871</v>
      </c>
      <c r="H107" s="452" t="s">
        <v>1236</v>
      </c>
      <c r="I107" s="224">
        <v>4395</v>
      </c>
      <c r="J107" s="11" t="s">
        <v>1237</v>
      </c>
      <c r="K107" s="489"/>
      <c r="L107" s="324" t="s">
        <v>127</v>
      </c>
      <c r="M107" s="326">
        <v>986</v>
      </c>
      <c r="N107" s="469">
        <v>30.66</v>
      </c>
      <c r="O107" s="469">
        <v>950</v>
      </c>
      <c r="P107" s="469">
        <v>29.59</v>
      </c>
      <c r="Q107" s="469">
        <v>963</v>
      </c>
      <c r="R107" s="469">
        <v>30.13</v>
      </c>
      <c r="S107" s="495"/>
    </row>
    <row r="108" spans="2:19" ht="11.25" customHeight="1" x14ac:dyDescent="0.25">
      <c r="B108" s="493"/>
      <c r="C108" s="490"/>
      <c r="D108" s="451">
        <v>2006</v>
      </c>
      <c r="E108" s="225">
        <v>2582</v>
      </c>
      <c r="F108" s="452" t="s">
        <v>1238</v>
      </c>
      <c r="G108" s="225">
        <v>1986</v>
      </c>
      <c r="H108" s="452" t="s">
        <v>1239</v>
      </c>
      <c r="I108" s="224">
        <v>4568</v>
      </c>
      <c r="J108" s="11" t="s">
        <v>1240</v>
      </c>
      <c r="K108" s="489"/>
      <c r="L108" s="324" t="s">
        <v>128</v>
      </c>
      <c r="M108" s="326">
        <v>531</v>
      </c>
      <c r="N108" s="469">
        <v>30.1</v>
      </c>
      <c r="O108" s="469">
        <v>524</v>
      </c>
      <c r="P108" s="469">
        <v>29.77</v>
      </c>
      <c r="Q108" s="469">
        <v>541</v>
      </c>
      <c r="R108" s="469">
        <v>30.87</v>
      </c>
      <c r="S108" s="495"/>
    </row>
    <row r="109" spans="2:19" ht="11.25" customHeight="1" x14ac:dyDescent="0.25">
      <c r="B109" s="493"/>
      <c r="C109" s="490"/>
      <c r="D109" s="451">
        <v>2007</v>
      </c>
      <c r="E109" s="225">
        <v>2652</v>
      </c>
      <c r="F109" s="452" t="s">
        <v>1241</v>
      </c>
      <c r="G109" s="225">
        <v>1930</v>
      </c>
      <c r="H109" s="452" t="s">
        <v>1242</v>
      </c>
      <c r="I109" s="224">
        <v>4582</v>
      </c>
      <c r="J109" s="11" t="s">
        <v>1243</v>
      </c>
      <c r="K109" s="489"/>
      <c r="L109" s="324" t="s">
        <v>135</v>
      </c>
      <c r="M109" s="326">
        <v>615</v>
      </c>
      <c r="N109" s="469">
        <v>29.08</v>
      </c>
      <c r="O109" s="469">
        <v>613</v>
      </c>
      <c r="P109" s="469">
        <v>29.1</v>
      </c>
      <c r="Q109" s="469">
        <v>626</v>
      </c>
      <c r="R109" s="469">
        <v>29.84</v>
      </c>
      <c r="S109" s="495"/>
    </row>
    <row r="110" spans="2:19" ht="11.25" customHeight="1" x14ac:dyDescent="0.25">
      <c r="B110" s="493"/>
      <c r="C110" s="490"/>
      <c r="D110" s="451">
        <v>2008</v>
      </c>
      <c r="E110" s="225">
        <v>2712</v>
      </c>
      <c r="F110" s="452" t="s">
        <v>1244</v>
      </c>
      <c r="G110" s="225">
        <v>2015</v>
      </c>
      <c r="H110" s="452" t="s">
        <v>1245</v>
      </c>
      <c r="I110" s="224">
        <v>4727</v>
      </c>
      <c r="J110" s="11" t="s">
        <v>1246</v>
      </c>
      <c r="K110" s="489"/>
      <c r="L110" s="489"/>
      <c r="M110" s="489"/>
      <c r="N110" s="489"/>
      <c r="O110" s="489"/>
      <c r="P110" s="489"/>
      <c r="Q110" s="489"/>
      <c r="R110" s="489"/>
      <c r="S110" s="495"/>
    </row>
    <row r="111" spans="2:19" ht="11.25" customHeight="1" x14ac:dyDescent="0.25">
      <c r="B111" s="493"/>
      <c r="C111" s="490"/>
      <c r="D111" s="451">
        <v>2009</v>
      </c>
      <c r="E111" s="225">
        <v>2705</v>
      </c>
      <c r="F111" s="452" t="s">
        <v>1247</v>
      </c>
      <c r="G111" s="225">
        <v>2027</v>
      </c>
      <c r="H111" s="452" t="s">
        <v>1248</v>
      </c>
      <c r="I111" s="224">
        <v>4732</v>
      </c>
      <c r="J111" s="11" t="s">
        <v>1249</v>
      </c>
      <c r="K111" s="489"/>
      <c r="L111" s="489"/>
      <c r="M111" s="489"/>
      <c r="N111" s="489"/>
      <c r="O111" s="489"/>
      <c r="P111" s="489"/>
      <c r="Q111" s="489"/>
      <c r="R111" s="489"/>
      <c r="S111" s="495"/>
    </row>
    <row r="112" spans="2:19" ht="11.25" customHeight="1" x14ac:dyDescent="0.25">
      <c r="B112" s="493"/>
      <c r="C112" s="490"/>
      <c r="D112" s="451">
        <v>2010</v>
      </c>
      <c r="E112" s="225">
        <v>2551</v>
      </c>
      <c r="F112" s="452" t="s">
        <v>1250</v>
      </c>
      <c r="G112" s="225">
        <v>2022</v>
      </c>
      <c r="H112" s="452" t="s">
        <v>1251</v>
      </c>
      <c r="I112" s="224">
        <v>4573</v>
      </c>
      <c r="J112" s="11" t="s">
        <v>1252</v>
      </c>
      <c r="K112" s="489"/>
      <c r="L112" s="489"/>
      <c r="M112" s="489"/>
      <c r="N112" s="489"/>
      <c r="O112" s="489"/>
      <c r="P112" s="489"/>
      <c r="Q112" s="489"/>
      <c r="R112" s="489"/>
      <c r="S112" s="495"/>
    </row>
    <row r="113" spans="2:19" ht="11.25" customHeight="1" x14ac:dyDescent="0.25">
      <c r="B113" s="493"/>
      <c r="C113" s="490"/>
      <c r="D113" s="451">
        <v>2011</v>
      </c>
      <c r="E113" s="225">
        <v>2615</v>
      </c>
      <c r="F113" s="452" t="s">
        <v>1253</v>
      </c>
      <c r="G113" s="225">
        <v>2016</v>
      </c>
      <c r="H113" s="452" t="s">
        <v>1242</v>
      </c>
      <c r="I113" s="224">
        <v>4631</v>
      </c>
      <c r="J113" s="11" t="s">
        <v>1254</v>
      </c>
      <c r="K113" s="489"/>
      <c r="L113" s="489"/>
      <c r="M113" s="489"/>
      <c r="N113" s="489"/>
      <c r="O113" s="489"/>
      <c r="P113" s="489"/>
      <c r="Q113" s="489"/>
      <c r="R113" s="489"/>
      <c r="S113" s="495"/>
    </row>
    <row r="114" spans="2:19" ht="11.25" customHeight="1" x14ac:dyDescent="0.25">
      <c r="B114" s="493"/>
      <c r="C114" s="490"/>
      <c r="D114" s="451">
        <v>2012</v>
      </c>
      <c r="E114" s="225">
        <v>2713</v>
      </c>
      <c r="F114" s="452" t="s">
        <v>1255</v>
      </c>
      <c r="G114" s="225">
        <v>2124</v>
      </c>
      <c r="H114" s="452" t="s">
        <v>1256</v>
      </c>
      <c r="I114" s="224">
        <v>4837</v>
      </c>
      <c r="J114" s="11" t="s">
        <v>1257</v>
      </c>
      <c r="K114" s="489"/>
      <c r="L114" s="489"/>
      <c r="M114" s="489"/>
      <c r="N114" s="489"/>
      <c r="O114" s="489"/>
      <c r="P114" s="489"/>
      <c r="Q114" s="489"/>
      <c r="R114" s="489"/>
      <c r="S114" s="495"/>
    </row>
    <row r="115" spans="2:19" ht="11.25" customHeight="1" x14ac:dyDescent="0.25">
      <c r="B115" s="493"/>
      <c r="C115" s="490"/>
      <c r="D115" s="451">
        <v>2013</v>
      </c>
      <c r="E115" s="225">
        <v>2601</v>
      </c>
      <c r="F115" s="452" t="s">
        <v>1258</v>
      </c>
      <c r="G115" s="225">
        <v>2065</v>
      </c>
      <c r="H115" s="452" t="s">
        <v>1259</v>
      </c>
      <c r="I115" s="224">
        <v>4666</v>
      </c>
      <c r="J115" s="11" t="s">
        <v>1260</v>
      </c>
      <c r="K115" s="489"/>
      <c r="L115" s="489"/>
      <c r="M115" s="489"/>
      <c r="N115" s="489"/>
      <c r="O115" s="489"/>
      <c r="P115" s="489"/>
      <c r="Q115" s="489"/>
      <c r="R115" s="489"/>
      <c r="S115" s="495"/>
    </row>
    <row r="116" spans="2:19" ht="11.25" customHeight="1" x14ac:dyDescent="0.25">
      <c r="B116" s="493"/>
      <c r="C116" s="490"/>
      <c r="D116" s="451">
        <v>2014</v>
      </c>
      <c r="E116" s="225">
        <v>2678</v>
      </c>
      <c r="F116" s="452" t="s">
        <v>1261</v>
      </c>
      <c r="G116" s="225">
        <v>2023</v>
      </c>
      <c r="H116" s="452" t="s">
        <v>1262</v>
      </c>
      <c r="I116" s="224">
        <v>4701</v>
      </c>
      <c r="J116" s="11" t="s">
        <v>1263</v>
      </c>
      <c r="K116" s="489"/>
      <c r="L116" s="489"/>
      <c r="M116" s="489"/>
      <c r="N116" s="489"/>
      <c r="O116" s="489"/>
      <c r="P116" s="489"/>
      <c r="Q116" s="489"/>
      <c r="R116" s="489"/>
      <c r="S116" s="495"/>
    </row>
    <row r="117" spans="2:19" ht="11.25" customHeight="1" x14ac:dyDescent="0.25">
      <c r="B117" s="493"/>
      <c r="C117" s="491"/>
      <c r="D117" s="451">
        <v>2015</v>
      </c>
      <c r="E117" s="225">
        <v>2623</v>
      </c>
      <c r="F117" s="452" t="s">
        <v>1264</v>
      </c>
      <c r="G117" s="225">
        <v>2063</v>
      </c>
      <c r="H117" s="452" t="s">
        <v>1265</v>
      </c>
      <c r="I117" s="224">
        <v>4686</v>
      </c>
      <c r="J117" s="11" t="s">
        <v>1266</v>
      </c>
      <c r="K117" s="489"/>
      <c r="L117" s="489"/>
      <c r="M117" s="489"/>
      <c r="N117" s="489"/>
      <c r="O117" s="489"/>
      <c r="P117" s="489"/>
      <c r="Q117" s="489"/>
      <c r="R117" s="489"/>
      <c r="S117" s="495"/>
    </row>
    <row r="118" spans="2:19" ht="11.25" customHeight="1" x14ac:dyDescent="0.25">
      <c r="B118" s="493"/>
      <c r="C118" s="490"/>
      <c r="D118" s="451">
        <v>2016</v>
      </c>
      <c r="E118" s="225">
        <v>2652</v>
      </c>
      <c r="F118" s="452" t="s">
        <v>1267</v>
      </c>
      <c r="G118" s="225">
        <v>2084</v>
      </c>
      <c r="H118" s="452" t="s">
        <v>1268</v>
      </c>
      <c r="I118" s="224">
        <v>4736</v>
      </c>
      <c r="J118" s="11" t="s">
        <v>1269</v>
      </c>
      <c r="K118" s="489"/>
      <c r="L118" s="489"/>
      <c r="M118" s="489"/>
      <c r="N118" s="489"/>
      <c r="O118" s="489"/>
      <c r="P118" s="489"/>
      <c r="Q118" s="489"/>
      <c r="R118" s="489"/>
      <c r="S118" s="495"/>
    </row>
    <row r="119" spans="2:19" ht="11.25" customHeight="1" x14ac:dyDescent="0.25">
      <c r="B119" s="493"/>
      <c r="C119" s="490"/>
      <c r="D119" s="530"/>
      <c r="E119" s="650"/>
      <c r="F119" s="650"/>
      <c r="G119" s="650"/>
      <c r="H119" s="650"/>
      <c r="I119" s="650"/>
      <c r="J119" s="650"/>
      <c r="K119" s="489"/>
      <c r="L119" s="489"/>
      <c r="M119" s="489"/>
      <c r="N119" s="489"/>
      <c r="O119" s="489"/>
      <c r="P119" s="489"/>
      <c r="Q119" s="489"/>
      <c r="R119" s="489"/>
      <c r="S119" s="495"/>
    </row>
    <row r="120" spans="2:19" ht="15.75" customHeight="1" thickBot="1" x14ac:dyDescent="0.25">
      <c r="B120" s="634" t="s">
        <v>1655</v>
      </c>
      <c r="C120" s="496"/>
      <c r="D120" s="497"/>
      <c r="E120" s="497"/>
      <c r="F120" s="497"/>
      <c r="G120" s="497"/>
      <c r="H120" s="497"/>
      <c r="I120" s="497"/>
      <c r="J120" s="497"/>
      <c r="K120" s="497"/>
      <c r="L120" s="497"/>
      <c r="M120" s="497"/>
      <c r="N120" s="497"/>
      <c r="O120" s="497"/>
      <c r="P120" s="497"/>
      <c r="Q120" s="497"/>
      <c r="R120" s="497"/>
      <c r="S120" s="427"/>
    </row>
  </sheetData>
  <mergeCells count="45">
    <mergeCell ref="I103:J103"/>
    <mergeCell ref="G103:H103"/>
    <mergeCell ref="E103:F103"/>
    <mergeCell ref="C66:C67"/>
    <mergeCell ref="D66:E66"/>
    <mergeCell ref="F66:G66"/>
    <mergeCell ref="H66:I66"/>
    <mergeCell ref="C65:I65"/>
    <mergeCell ref="M84:N84"/>
    <mergeCell ref="Q84:R84"/>
    <mergeCell ref="I84:J84"/>
    <mergeCell ref="D102:J102"/>
    <mergeCell ref="S24:V24"/>
    <mergeCell ref="X24:AA24"/>
    <mergeCell ref="AC24:AF24"/>
    <mergeCell ref="C22:AG22"/>
    <mergeCell ref="L3:O3"/>
    <mergeCell ref="C3:J3"/>
    <mergeCell ref="D24:G24"/>
    <mergeCell ref="I24:L24"/>
    <mergeCell ref="N24:Q24"/>
    <mergeCell ref="C5:J5"/>
    <mergeCell ref="C12:J12"/>
    <mergeCell ref="I54:J54"/>
    <mergeCell ref="K54:L54"/>
    <mergeCell ref="M54:N54"/>
    <mergeCell ref="D53:N53"/>
    <mergeCell ref="B51:S51"/>
    <mergeCell ref="D54:D55"/>
    <mergeCell ref="B1:P1"/>
    <mergeCell ref="D103:D104"/>
    <mergeCell ref="L102:R102"/>
    <mergeCell ref="Q103:R103"/>
    <mergeCell ref="O103:P103"/>
    <mergeCell ref="M103:N103"/>
    <mergeCell ref="L103:L104"/>
    <mergeCell ref="D83:J83"/>
    <mergeCell ref="E84:F84"/>
    <mergeCell ref="G84:H84"/>
    <mergeCell ref="D84:D85"/>
    <mergeCell ref="L83:R83"/>
    <mergeCell ref="O84:P84"/>
    <mergeCell ref="L84:L85"/>
    <mergeCell ref="E54:F54"/>
    <mergeCell ref="G54:H54"/>
  </mergeCells>
  <hyperlinks>
    <hyperlink ref="D25" r:id="rId1" display="http://dati.istat.it/Index.aspx?DataSetCode=DCIS_MORTALITA1" xr:uid="{295422CA-3BA5-48CB-86C6-670E246D78E5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8ADE4-218A-41FE-8B15-3CC218F91714}">
  <sheetPr>
    <tabColor theme="5" tint="0.39997558519241921"/>
  </sheetPr>
  <dimension ref="B1:AU81"/>
  <sheetViews>
    <sheetView zoomScaleNormal="100" workbookViewId="0">
      <selection activeCell="I2" sqref="I2"/>
    </sheetView>
  </sheetViews>
  <sheetFormatPr defaultRowHeight="15" x14ac:dyDescent="0.25"/>
  <cols>
    <col min="2" max="2" width="5.5703125" customWidth="1"/>
    <col min="3" max="3" width="56.7109375" style="309" bestFit="1" customWidth="1"/>
    <col min="11" max="11" width="4.140625" customWidth="1"/>
    <col min="12" max="12" width="56.7109375" style="309" bestFit="1" customWidth="1"/>
    <col min="20" max="20" width="4.140625" customWidth="1"/>
    <col min="21" max="21" width="56.7109375" style="309" bestFit="1" customWidth="1"/>
    <col min="29" max="29" width="4.140625" customWidth="1"/>
    <col min="30" max="30" width="56.7109375" style="309" bestFit="1" customWidth="1"/>
    <col min="38" max="38" width="4.140625" customWidth="1"/>
    <col min="39" max="39" width="56.7109375" style="309" bestFit="1" customWidth="1"/>
  </cols>
  <sheetData>
    <row r="1" spans="2:47" x14ac:dyDescent="0.25">
      <c r="B1" s="694" t="s">
        <v>1441</v>
      </c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  <c r="P1" s="695"/>
      <c r="Q1" s="695"/>
      <c r="R1" s="695"/>
      <c r="S1" s="695"/>
      <c r="T1" s="695"/>
      <c r="U1" s="695"/>
      <c r="V1" s="695"/>
      <c r="W1" s="695"/>
      <c r="X1" s="695"/>
      <c r="Y1" s="695"/>
      <c r="Z1" s="695"/>
      <c r="AA1" s="695"/>
      <c r="AB1" s="695"/>
      <c r="AC1" s="695"/>
      <c r="AD1" s="695"/>
      <c r="AE1" s="695"/>
      <c r="AF1" s="695"/>
      <c r="AG1" s="695"/>
      <c r="AH1" s="695"/>
      <c r="AI1" s="695"/>
      <c r="AJ1" s="695"/>
      <c r="AK1" s="695"/>
      <c r="AL1" s="695"/>
      <c r="AM1" s="695"/>
      <c r="AN1" s="695"/>
      <c r="AO1" s="695"/>
      <c r="AP1" s="695"/>
      <c r="AQ1" s="695"/>
      <c r="AR1" s="695"/>
      <c r="AS1" s="695"/>
      <c r="AT1" s="695"/>
      <c r="AU1" s="743"/>
    </row>
    <row r="2" spans="2:47" x14ac:dyDescent="0.25">
      <c r="B2" s="113"/>
      <c r="C2" s="424"/>
      <c r="D2" s="1"/>
      <c r="E2" s="1"/>
      <c r="F2" s="1"/>
      <c r="G2" s="1"/>
      <c r="H2" s="1"/>
      <c r="I2" s="1"/>
      <c r="J2" s="1"/>
      <c r="K2" s="1"/>
      <c r="L2" s="424"/>
      <c r="M2" s="1"/>
      <c r="N2" s="1"/>
      <c r="O2" s="1"/>
      <c r="P2" s="1"/>
      <c r="Q2" s="1"/>
      <c r="R2" s="1"/>
      <c r="S2" s="1"/>
      <c r="T2" s="1"/>
      <c r="U2" s="424"/>
      <c r="V2" s="1"/>
      <c r="W2" s="1"/>
      <c r="X2" s="1"/>
      <c r="Y2" s="1"/>
      <c r="Z2" s="1"/>
      <c r="AA2" s="1"/>
      <c r="AB2" s="1"/>
      <c r="AC2" s="1"/>
      <c r="AD2" s="424"/>
      <c r="AE2" s="1"/>
      <c r="AF2" s="1"/>
      <c r="AG2" s="1"/>
      <c r="AH2" s="1"/>
      <c r="AI2" s="1"/>
      <c r="AJ2" s="1"/>
      <c r="AK2" s="1"/>
      <c r="AL2" s="1"/>
      <c r="AM2" s="424"/>
      <c r="AN2" s="1"/>
      <c r="AO2" s="1"/>
      <c r="AP2" s="1"/>
      <c r="AQ2" s="1"/>
      <c r="AR2" s="1"/>
      <c r="AS2" s="1"/>
      <c r="AT2" s="1"/>
      <c r="AU2" s="75"/>
    </row>
    <row r="3" spans="2:47" ht="9.75" customHeight="1" x14ac:dyDescent="0.25">
      <c r="B3" s="113"/>
      <c r="C3" s="738" t="s">
        <v>299</v>
      </c>
      <c r="D3" s="738"/>
      <c r="E3" s="738"/>
      <c r="F3" s="738"/>
      <c r="G3" s="738"/>
      <c r="H3" s="738"/>
      <c r="I3" s="738"/>
      <c r="J3" s="738"/>
      <c r="K3" s="1"/>
      <c r="L3" s="708" t="s">
        <v>300</v>
      </c>
      <c r="M3" s="692"/>
      <c r="N3" s="692"/>
      <c r="O3" s="692"/>
      <c r="P3" s="692"/>
      <c r="Q3" s="692"/>
      <c r="R3" s="692"/>
      <c r="S3" s="693"/>
      <c r="T3" s="1"/>
      <c r="U3" s="738" t="s">
        <v>301</v>
      </c>
      <c r="V3" s="738"/>
      <c r="W3" s="738"/>
      <c r="X3" s="738"/>
      <c r="Y3" s="738"/>
      <c r="Z3" s="738"/>
      <c r="AA3" s="738"/>
      <c r="AB3" s="738"/>
      <c r="AC3" s="1"/>
      <c r="AD3" s="738" t="s">
        <v>309</v>
      </c>
      <c r="AE3" s="738"/>
      <c r="AF3" s="738"/>
      <c r="AG3" s="738"/>
      <c r="AH3" s="738"/>
      <c r="AI3" s="738"/>
      <c r="AJ3" s="738"/>
      <c r="AK3" s="738"/>
      <c r="AL3" s="1"/>
      <c r="AM3" s="738" t="s">
        <v>310</v>
      </c>
      <c r="AN3" s="738"/>
      <c r="AO3" s="738"/>
      <c r="AP3" s="738"/>
      <c r="AQ3" s="738"/>
      <c r="AR3" s="738"/>
      <c r="AS3" s="738"/>
      <c r="AT3" s="738"/>
      <c r="AU3" s="75"/>
    </row>
    <row r="4" spans="2:47" ht="10.5" customHeight="1" x14ac:dyDescent="0.25">
      <c r="B4" s="113"/>
      <c r="C4" s="19" t="s">
        <v>1365</v>
      </c>
      <c r="D4" s="50">
        <v>2010</v>
      </c>
      <c r="E4" s="51">
        <v>2011</v>
      </c>
      <c r="F4" s="51">
        <v>2012</v>
      </c>
      <c r="G4" s="51">
        <v>2013</v>
      </c>
      <c r="H4" s="51">
        <v>2014</v>
      </c>
      <c r="I4" s="51">
        <v>2015</v>
      </c>
      <c r="J4" s="51">
        <v>2016</v>
      </c>
      <c r="K4" s="1"/>
      <c r="L4" s="19" t="s">
        <v>1365</v>
      </c>
      <c r="M4" s="50">
        <v>2010</v>
      </c>
      <c r="N4" s="51">
        <v>2011</v>
      </c>
      <c r="O4" s="51">
        <v>2012</v>
      </c>
      <c r="P4" s="51">
        <v>2013</v>
      </c>
      <c r="Q4" s="51">
        <v>2014</v>
      </c>
      <c r="R4" s="51">
        <v>2015</v>
      </c>
      <c r="S4" s="51">
        <v>2016</v>
      </c>
      <c r="T4" s="1"/>
      <c r="U4" s="19" t="s">
        <v>1365</v>
      </c>
      <c r="V4" s="50">
        <v>2010</v>
      </c>
      <c r="W4" s="51">
        <v>2011</v>
      </c>
      <c r="X4" s="51">
        <v>2012</v>
      </c>
      <c r="Y4" s="51">
        <v>2013</v>
      </c>
      <c r="Z4" s="51">
        <v>2014</v>
      </c>
      <c r="AA4" s="51">
        <v>2015</v>
      </c>
      <c r="AB4" s="51">
        <v>2016</v>
      </c>
      <c r="AC4" s="1"/>
      <c r="AD4" s="19" t="s">
        <v>1365</v>
      </c>
      <c r="AE4" s="50">
        <v>2010</v>
      </c>
      <c r="AF4" s="51">
        <v>2011</v>
      </c>
      <c r="AG4" s="51">
        <v>2012</v>
      </c>
      <c r="AH4" s="51">
        <v>2013</v>
      </c>
      <c r="AI4" s="51">
        <v>2014</v>
      </c>
      <c r="AJ4" s="51">
        <v>2015</v>
      </c>
      <c r="AK4" s="51">
        <v>2016</v>
      </c>
      <c r="AL4" s="1"/>
      <c r="AM4" s="19" t="s">
        <v>1365</v>
      </c>
      <c r="AN4" s="50">
        <v>2010</v>
      </c>
      <c r="AO4" s="51">
        <v>2011</v>
      </c>
      <c r="AP4" s="51">
        <v>2012</v>
      </c>
      <c r="AQ4" s="51">
        <v>2013</v>
      </c>
      <c r="AR4" s="51">
        <v>2014</v>
      </c>
      <c r="AS4" s="51">
        <v>2015</v>
      </c>
      <c r="AT4" s="51">
        <v>2016</v>
      </c>
      <c r="AU4" s="75"/>
    </row>
    <row r="5" spans="2:47" ht="10.5" customHeight="1" x14ac:dyDescent="0.25">
      <c r="B5" s="113"/>
      <c r="C5" s="149" t="s">
        <v>1366</v>
      </c>
      <c r="D5" s="411">
        <v>1.17</v>
      </c>
      <c r="E5" s="410">
        <v>1.7</v>
      </c>
      <c r="F5" s="410">
        <v>2.0699999999999998</v>
      </c>
      <c r="G5" s="410">
        <v>2.17</v>
      </c>
      <c r="H5" s="410">
        <v>2.8</v>
      </c>
      <c r="I5" s="410">
        <v>2.95</v>
      </c>
      <c r="J5" s="410">
        <v>2.1</v>
      </c>
      <c r="K5" s="1"/>
      <c r="L5" s="149" t="s">
        <v>1366</v>
      </c>
      <c r="M5" s="411">
        <v>1.52</v>
      </c>
      <c r="N5" s="410">
        <v>1.86</v>
      </c>
      <c r="O5" s="410">
        <v>2.04</v>
      </c>
      <c r="P5" s="410">
        <v>2.0299999999999998</v>
      </c>
      <c r="Q5" s="410">
        <v>2.5099999999999998</v>
      </c>
      <c r="R5" s="410">
        <v>3.19</v>
      </c>
      <c r="S5" s="410">
        <v>2.5</v>
      </c>
      <c r="T5" s="1"/>
      <c r="U5" s="149" t="s">
        <v>1366</v>
      </c>
      <c r="V5" s="411">
        <v>1.85</v>
      </c>
      <c r="W5" s="410">
        <v>2.7</v>
      </c>
      <c r="X5" s="410">
        <v>2.75</v>
      </c>
      <c r="Y5" s="410">
        <v>2.15</v>
      </c>
      <c r="Z5" s="410">
        <v>2.8</v>
      </c>
      <c r="AA5" s="410">
        <v>2.71</v>
      </c>
      <c r="AB5" s="410">
        <v>2.5299999999999998</v>
      </c>
      <c r="AC5" s="1"/>
      <c r="AD5" s="149" t="s">
        <v>1366</v>
      </c>
      <c r="AE5" s="411">
        <v>1.41</v>
      </c>
      <c r="AF5" s="410">
        <v>2.1</v>
      </c>
      <c r="AG5" s="410">
        <v>2</v>
      </c>
      <c r="AH5" s="410">
        <v>2.62</v>
      </c>
      <c r="AI5" s="410">
        <v>2.4900000000000002</v>
      </c>
      <c r="AJ5" s="410">
        <v>3.35</v>
      </c>
      <c r="AK5" s="410">
        <v>2.17</v>
      </c>
      <c r="AL5" s="1"/>
      <c r="AM5" s="149" t="s">
        <v>1366</v>
      </c>
      <c r="AN5" s="411">
        <v>1.59</v>
      </c>
      <c r="AO5" s="410">
        <v>2.59</v>
      </c>
      <c r="AP5" s="410">
        <v>2.23</v>
      </c>
      <c r="AQ5" s="410">
        <v>2.27</v>
      </c>
      <c r="AR5" s="410">
        <v>2.27</v>
      </c>
      <c r="AS5" s="410">
        <v>3.61</v>
      </c>
      <c r="AT5" s="410">
        <v>3.15</v>
      </c>
      <c r="AU5" s="75"/>
    </row>
    <row r="6" spans="2:47" ht="10.5" customHeight="1" x14ac:dyDescent="0.25">
      <c r="B6" s="113"/>
      <c r="C6" s="149" t="s">
        <v>1367</v>
      </c>
      <c r="D6" s="411">
        <v>1.06</v>
      </c>
      <c r="E6" s="410">
        <v>1.35</v>
      </c>
      <c r="F6" s="410">
        <v>2.31</v>
      </c>
      <c r="G6" s="410">
        <v>1.88</v>
      </c>
      <c r="H6" s="410">
        <v>2.33</v>
      </c>
      <c r="I6" s="410">
        <v>2.06</v>
      </c>
      <c r="J6" s="410">
        <v>1.54</v>
      </c>
      <c r="K6" s="1"/>
      <c r="L6" s="149" t="s">
        <v>1367</v>
      </c>
      <c r="M6" s="411">
        <v>1.42</v>
      </c>
      <c r="N6" s="410">
        <v>1.75</v>
      </c>
      <c r="O6" s="410">
        <v>1.63</v>
      </c>
      <c r="P6" s="410">
        <v>1.77</v>
      </c>
      <c r="Q6" s="410">
        <v>2.2200000000000002</v>
      </c>
      <c r="R6" s="410">
        <v>2.58</v>
      </c>
      <c r="S6" s="410">
        <v>2.12</v>
      </c>
      <c r="T6" s="1"/>
      <c r="U6" s="149" t="s">
        <v>1367</v>
      </c>
      <c r="V6" s="411">
        <v>1.77</v>
      </c>
      <c r="W6" s="410">
        <v>2.31</v>
      </c>
      <c r="X6" s="410">
        <v>2.2599999999999998</v>
      </c>
      <c r="Y6" s="410">
        <v>1.98</v>
      </c>
      <c r="Z6" s="410">
        <v>2.11</v>
      </c>
      <c r="AA6" s="410">
        <v>2.29</v>
      </c>
      <c r="AB6" s="410">
        <v>1.7</v>
      </c>
      <c r="AC6" s="1"/>
      <c r="AD6" s="149" t="s">
        <v>1367</v>
      </c>
      <c r="AE6" s="411">
        <v>1.22</v>
      </c>
      <c r="AF6" s="410">
        <v>1.44</v>
      </c>
      <c r="AG6" s="410">
        <v>1.49</v>
      </c>
      <c r="AH6" s="410">
        <v>2.33</v>
      </c>
      <c r="AI6" s="410">
        <v>1.82</v>
      </c>
      <c r="AJ6" s="410">
        <v>2.4700000000000002</v>
      </c>
      <c r="AK6" s="410">
        <v>1.27</v>
      </c>
      <c r="AL6" s="1"/>
      <c r="AM6" s="149" t="s">
        <v>1367</v>
      </c>
      <c r="AN6" s="411">
        <v>1.68</v>
      </c>
      <c r="AO6" s="410">
        <v>2.46</v>
      </c>
      <c r="AP6" s="410">
        <v>2.13</v>
      </c>
      <c r="AQ6" s="410">
        <v>1.97</v>
      </c>
      <c r="AR6" s="410">
        <v>1.79</v>
      </c>
      <c r="AS6" s="410">
        <v>2.1800000000000002</v>
      </c>
      <c r="AT6" s="410">
        <v>3.08</v>
      </c>
      <c r="AU6" s="75"/>
    </row>
    <row r="7" spans="2:47" ht="10.5" customHeight="1" x14ac:dyDescent="0.25">
      <c r="B7" s="113"/>
      <c r="C7" s="149" t="s">
        <v>1368</v>
      </c>
      <c r="D7" s="411">
        <v>0.74</v>
      </c>
      <c r="E7" s="410">
        <v>1.23</v>
      </c>
      <c r="F7" s="410">
        <v>1.01</v>
      </c>
      <c r="G7" s="410">
        <v>1.22</v>
      </c>
      <c r="H7" s="410">
        <v>1.62</v>
      </c>
      <c r="I7" s="410">
        <v>1.81</v>
      </c>
      <c r="J7" s="410">
        <v>1.47</v>
      </c>
      <c r="K7" s="1"/>
      <c r="L7" s="149" t="s">
        <v>1368</v>
      </c>
      <c r="M7" s="411">
        <v>0.85</v>
      </c>
      <c r="N7" s="410">
        <v>0.98</v>
      </c>
      <c r="O7" s="410">
        <v>1.1499999999999999</v>
      </c>
      <c r="P7" s="410">
        <v>1.1200000000000001</v>
      </c>
      <c r="Q7" s="410">
        <v>1.33</v>
      </c>
      <c r="R7" s="410">
        <v>1.55</v>
      </c>
      <c r="S7" s="410">
        <v>1.45</v>
      </c>
      <c r="T7" s="1"/>
      <c r="U7" s="149" t="s">
        <v>1368</v>
      </c>
      <c r="V7" s="411">
        <v>1.07</v>
      </c>
      <c r="W7" s="410">
        <v>1.61</v>
      </c>
      <c r="X7" s="410">
        <v>1.57</v>
      </c>
      <c r="Y7" s="410">
        <v>1.03</v>
      </c>
      <c r="Z7" s="410">
        <v>1.48</v>
      </c>
      <c r="AA7" s="410">
        <v>1.33</v>
      </c>
      <c r="AB7" s="410">
        <v>1.66</v>
      </c>
      <c r="AC7" s="1"/>
      <c r="AD7" s="149" t="s">
        <v>1368</v>
      </c>
      <c r="AE7" s="411">
        <v>0.85</v>
      </c>
      <c r="AF7" s="410">
        <v>1.53</v>
      </c>
      <c r="AG7" s="410">
        <v>1.33</v>
      </c>
      <c r="AH7" s="410">
        <v>1.21</v>
      </c>
      <c r="AI7" s="410">
        <v>1.42</v>
      </c>
      <c r="AJ7" s="410">
        <v>2.21</v>
      </c>
      <c r="AK7" s="410">
        <v>1.43</v>
      </c>
      <c r="AL7" s="1"/>
      <c r="AM7" s="149" t="s">
        <v>1368</v>
      </c>
      <c r="AN7" s="411">
        <v>0.95</v>
      </c>
      <c r="AO7" s="410">
        <v>1.55</v>
      </c>
      <c r="AP7" s="410">
        <v>1.1599999999999999</v>
      </c>
      <c r="AQ7" s="410">
        <v>1.29</v>
      </c>
      <c r="AR7" s="410">
        <v>1.1599999999999999</v>
      </c>
      <c r="AS7" s="410">
        <v>2.17</v>
      </c>
      <c r="AT7" s="410">
        <v>1.5</v>
      </c>
      <c r="AU7" s="75"/>
    </row>
    <row r="8" spans="2:47" ht="10.5" customHeight="1" x14ac:dyDescent="0.25">
      <c r="B8" s="113"/>
      <c r="C8" s="149" t="s">
        <v>1369</v>
      </c>
      <c r="D8" s="411">
        <v>28.41</v>
      </c>
      <c r="E8" s="410">
        <v>29.47</v>
      </c>
      <c r="F8" s="410">
        <v>30.96</v>
      </c>
      <c r="G8" s="410">
        <v>29.4</v>
      </c>
      <c r="H8" s="410">
        <v>30.18</v>
      </c>
      <c r="I8" s="410">
        <v>31.4</v>
      </c>
      <c r="J8" s="410">
        <v>30.32</v>
      </c>
      <c r="K8" s="1"/>
      <c r="L8" s="149" t="s">
        <v>1369</v>
      </c>
      <c r="M8" s="411">
        <v>29.35</v>
      </c>
      <c r="N8" s="410">
        <v>30.44</v>
      </c>
      <c r="O8" s="410">
        <v>31.63</v>
      </c>
      <c r="P8" s="410">
        <v>31.63</v>
      </c>
      <c r="Q8" s="410">
        <v>30.74</v>
      </c>
      <c r="R8" s="410">
        <v>30.63</v>
      </c>
      <c r="S8" s="410">
        <v>31.8</v>
      </c>
      <c r="T8" s="1"/>
      <c r="U8" s="149" t="s">
        <v>1369</v>
      </c>
      <c r="V8" s="411">
        <v>29.4</v>
      </c>
      <c r="W8" s="410">
        <v>29.56</v>
      </c>
      <c r="X8" s="410">
        <v>33.14</v>
      </c>
      <c r="Y8" s="410">
        <v>29.39</v>
      </c>
      <c r="Z8" s="410">
        <v>30.66</v>
      </c>
      <c r="AA8" s="410">
        <v>29.59</v>
      </c>
      <c r="AB8" s="410">
        <v>30.13</v>
      </c>
      <c r="AC8" s="1"/>
      <c r="AD8" s="149" t="s">
        <v>1369</v>
      </c>
      <c r="AE8" s="411">
        <v>31.51</v>
      </c>
      <c r="AF8" s="410">
        <v>29.09</v>
      </c>
      <c r="AG8" s="410">
        <v>29.72</v>
      </c>
      <c r="AH8" s="410">
        <v>28.33</v>
      </c>
      <c r="AI8" s="410">
        <v>30.1</v>
      </c>
      <c r="AJ8" s="410">
        <v>29.77</v>
      </c>
      <c r="AK8" s="410">
        <v>30.87</v>
      </c>
      <c r="AL8" s="1"/>
      <c r="AM8" s="149" t="s">
        <v>1369</v>
      </c>
      <c r="AN8" s="411">
        <v>28.48</v>
      </c>
      <c r="AO8" s="410">
        <v>30.03</v>
      </c>
      <c r="AP8" s="410">
        <v>30.03</v>
      </c>
      <c r="AQ8" s="410">
        <v>30.53</v>
      </c>
      <c r="AR8" s="410">
        <v>29.08</v>
      </c>
      <c r="AS8" s="410">
        <v>29.1</v>
      </c>
      <c r="AT8" s="410">
        <v>29.84</v>
      </c>
      <c r="AU8" s="75"/>
    </row>
    <row r="9" spans="2:47" ht="10.5" customHeight="1" x14ac:dyDescent="0.25">
      <c r="B9" s="113"/>
      <c r="C9" s="149" t="s">
        <v>1370</v>
      </c>
      <c r="D9" s="411">
        <v>31.99</v>
      </c>
      <c r="E9" s="410">
        <v>32.89</v>
      </c>
      <c r="F9" s="410">
        <v>33.08</v>
      </c>
      <c r="G9" s="410">
        <v>32.04</v>
      </c>
      <c r="H9" s="410">
        <v>30.62</v>
      </c>
      <c r="I9" s="410">
        <v>31.88</v>
      </c>
      <c r="J9" s="410">
        <v>32.17</v>
      </c>
      <c r="K9" s="1"/>
      <c r="L9" s="149" t="s">
        <v>1370</v>
      </c>
      <c r="M9" s="411">
        <v>29.9</v>
      </c>
      <c r="N9" s="410">
        <v>31.55</v>
      </c>
      <c r="O9" s="410">
        <v>31.91</v>
      </c>
      <c r="P9" s="410">
        <v>31.31</v>
      </c>
      <c r="Q9" s="410">
        <v>31.08</v>
      </c>
      <c r="R9" s="410">
        <v>29.89</v>
      </c>
      <c r="S9" s="410">
        <v>32.99</v>
      </c>
      <c r="T9" s="1"/>
      <c r="U9" s="149" t="s">
        <v>1370</v>
      </c>
      <c r="V9" s="411">
        <v>30.12</v>
      </c>
      <c r="W9" s="410">
        <v>30.39</v>
      </c>
      <c r="X9" s="410">
        <v>33.58</v>
      </c>
      <c r="Y9" s="410">
        <v>28.01</v>
      </c>
      <c r="Z9" s="410">
        <v>30.48</v>
      </c>
      <c r="AA9" s="410">
        <v>28.31</v>
      </c>
      <c r="AB9" s="410">
        <v>28.97</v>
      </c>
      <c r="AC9" s="1"/>
      <c r="AD9" s="149" t="s">
        <v>1370</v>
      </c>
      <c r="AE9" s="411">
        <v>33.08</v>
      </c>
      <c r="AF9" s="410">
        <v>29.97</v>
      </c>
      <c r="AG9" s="410">
        <v>30.8</v>
      </c>
      <c r="AH9" s="410">
        <v>27.81</v>
      </c>
      <c r="AI9" s="410">
        <v>29.79</v>
      </c>
      <c r="AJ9" s="410">
        <v>28.28</v>
      </c>
      <c r="AK9" s="410">
        <v>31.46</v>
      </c>
      <c r="AL9" s="1"/>
      <c r="AM9" s="149" t="s">
        <v>1370</v>
      </c>
      <c r="AN9" s="411">
        <v>29.38</v>
      </c>
      <c r="AO9" s="410">
        <v>31.11</v>
      </c>
      <c r="AP9" s="410">
        <v>30.07</v>
      </c>
      <c r="AQ9" s="410">
        <v>29.36</v>
      </c>
      <c r="AR9" s="410">
        <v>29.73</v>
      </c>
      <c r="AS9" s="410">
        <v>26.22</v>
      </c>
      <c r="AT9" s="410">
        <v>31.31</v>
      </c>
      <c r="AU9" s="75"/>
    </row>
    <row r="10" spans="2:47" ht="10.5" customHeight="1" x14ac:dyDescent="0.25">
      <c r="B10" s="113"/>
      <c r="C10" s="149" t="s">
        <v>1371</v>
      </c>
      <c r="D10" s="411">
        <v>16.48</v>
      </c>
      <c r="E10" s="410">
        <v>17.84</v>
      </c>
      <c r="F10" s="410">
        <v>18.91</v>
      </c>
      <c r="G10" s="410">
        <v>16.489999999999998</v>
      </c>
      <c r="H10" s="410">
        <v>18.02</v>
      </c>
      <c r="I10" s="410">
        <v>17.64</v>
      </c>
      <c r="J10" s="410">
        <v>17.79</v>
      </c>
      <c r="K10" s="1"/>
      <c r="L10" s="149" t="s">
        <v>1371</v>
      </c>
      <c r="M10" s="411">
        <v>17.87</v>
      </c>
      <c r="N10" s="410">
        <v>18.04</v>
      </c>
      <c r="O10" s="410">
        <v>18.77</v>
      </c>
      <c r="P10" s="410">
        <v>18.38</v>
      </c>
      <c r="Q10" s="410">
        <v>17.02</v>
      </c>
      <c r="R10" s="410">
        <v>17.63</v>
      </c>
      <c r="S10" s="410">
        <v>18.510000000000002</v>
      </c>
      <c r="T10" s="1"/>
      <c r="U10" s="149" t="s">
        <v>1371</v>
      </c>
      <c r="V10" s="411">
        <v>17.63</v>
      </c>
      <c r="W10" s="410">
        <v>16.93</v>
      </c>
      <c r="X10" s="410">
        <v>18.27</v>
      </c>
      <c r="Y10" s="410">
        <v>17.96</v>
      </c>
      <c r="Z10" s="410">
        <v>16.62</v>
      </c>
      <c r="AA10" s="410">
        <v>15.56</v>
      </c>
      <c r="AB10" s="410">
        <v>18.62</v>
      </c>
      <c r="AC10" s="1"/>
      <c r="AD10" s="149" t="s">
        <v>1371</v>
      </c>
      <c r="AE10" s="411">
        <v>18.829999999999998</v>
      </c>
      <c r="AF10" s="410">
        <v>17.25</v>
      </c>
      <c r="AG10" s="410">
        <v>16.18</v>
      </c>
      <c r="AH10" s="410">
        <v>16.149999999999999</v>
      </c>
      <c r="AI10" s="410">
        <v>16.829999999999998</v>
      </c>
      <c r="AJ10" s="410">
        <v>16.690000000000001</v>
      </c>
      <c r="AK10" s="410">
        <v>17.170000000000002</v>
      </c>
      <c r="AL10" s="1"/>
      <c r="AM10" s="149" t="s">
        <v>1371</v>
      </c>
      <c r="AN10" s="411">
        <v>17.489999999999998</v>
      </c>
      <c r="AO10" s="410">
        <v>17.8</v>
      </c>
      <c r="AP10" s="410">
        <v>17.14</v>
      </c>
      <c r="AQ10" s="410">
        <v>18.260000000000002</v>
      </c>
      <c r="AR10" s="410">
        <v>15.4</v>
      </c>
      <c r="AS10" s="410">
        <v>16.89</v>
      </c>
      <c r="AT10" s="410">
        <v>16.899999999999999</v>
      </c>
      <c r="AU10" s="75"/>
    </row>
    <row r="11" spans="2:47" ht="10.5" customHeight="1" x14ac:dyDescent="0.25">
      <c r="B11" s="113"/>
      <c r="C11" s="149" t="s">
        <v>1372</v>
      </c>
      <c r="D11" s="411">
        <v>9.9600000000000009</v>
      </c>
      <c r="E11" s="410">
        <v>10.55</v>
      </c>
      <c r="F11" s="410">
        <v>10.77</v>
      </c>
      <c r="G11" s="410">
        <v>10.44</v>
      </c>
      <c r="H11" s="410">
        <v>9.73</v>
      </c>
      <c r="I11" s="410">
        <v>10.95</v>
      </c>
      <c r="J11" s="410">
        <v>12.02</v>
      </c>
      <c r="K11" s="1"/>
      <c r="L11" s="149" t="s">
        <v>1372</v>
      </c>
      <c r="M11" s="411">
        <v>10.19</v>
      </c>
      <c r="N11" s="410">
        <v>10.96</v>
      </c>
      <c r="O11" s="410">
        <v>10.83</v>
      </c>
      <c r="P11" s="410">
        <v>11.12</v>
      </c>
      <c r="Q11" s="410">
        <v>10.09</v>
      </c>
      <c r="R11" s="410">
        <v>10.5</v>
      </c>
      <c r="S11" s="410">
        <v>10.31</v>
      </c>
      <c r="T11" s="1"/>
      <c r="U11" s="149" t="s">
        <v>1372</v>
      </c>
      <c r="V11" s="411">
        <v>9.57</v>
      </c>
      <c r="W11" s="410">
        <v>10.11</v>
      </c>
      <c r="X11" s="410">
        <v>11.63</v>
      </c>
      <c r="Y11" s="410">
        <v>10.78</v>
      </c>
      <c r="Z11" s="410">
        <v>9.6999999999999993</v>
      </c>
      <c r="AA11" s="410">
        <v>10.15</v>
      </c>
      <c r="AB11" s="410">
        <v>11.23</v>
      </c>
      <c r="AC11" s="1"/>
      <c r="AD11" s="149" t="s">
        <v>1372</v>
      </c>
      <c r="AE11" s="411">
        <v>10.58</v>
      </c>
      <c r="AF11" s="410">
        <v>10.15</v>
      </c>
      <c r="AG11" s="410">
        <v>10.34</v>
      </c>
      <c r="AH11" s="410">
        <v>9.16</v>
      </c>
      <c r="AI11" s="410">
        <v>10.83</v>
      </c>
      <c r="AJ11" s="410">
        <v>9.5500000000000007</v>
      </c>
      <c r="AK11" s="410">
        <v>10.56</v>
      </c>
      <c r="AL11" s="1"/>
      <c r="AM11" s="149" t="s">
        <v>1372</v>
      </c>
      <c r="AN11" s="411">
        <v>9.35</v>
      </c>
      <c r="AO11" s="410">
        <v>9.7100000000000009</v>
      </c>
      <c r="AP11" s="410">
        <v>10.029999999999999</v>
      </c>
      <c r="AQ11" s="410">
        <v>9.33</v>
      </c>
      <c r="AR11" s="410">
        <v>8.1300000000000008</v>
      </c>
      <c r="AS11" s="410">
        <v>8.7799999999999994</v>
      </c>
      <c r="AT11" s="410">
        <v>10.35</v>
      </c>
      <c r="AU11" s="75"/>
    </row>
    <row r="12" spans="2:47" ht="10.5" customHeight="1" x14ac:dyDescent="0.25">
      <c r="B12" s="113"/>
      <c r="C12" s="149" t="s">
        <v>1373</v>
      </c>
      <c r="D12" s="411">
        <v>10.57</v>
      </c>
      <c r="E12" s="410">
        <v>12.06</v>
      </c>
      <c r="F12" s="410">
        <v>11.73</v>
      </c>
      <c r="G12" s="410">
        <v>11.49</v>
      </c>
      <c r="H12" s="410">
        <v>10.15</v>
      </c>
      <c r="I12" s="410">
        <v>10.74</v>
      </c>
      <c r="J12" s="410">
        <v>12.63</v>
      </c>
      <c r="K12" s="1"/>
      <c r="L12" s="149" t="s">
        <v>1373</v>
      </c>
      <c r="M12" s="411">
        <v>10.54</v>
      </c>
      <c r="N12" s="410">
        <v>11.44</v>
      </c>
      <c r="O12" s="410">
        <v>11.25</v>
      </c>
      <c r="P12" s="410">
        <v>11.19</v>
      </c>
      <c r="Q12" s="410">
        <v>10.01</v>
      </c>
      <c r="R12" s="410">
        <v>9.84</v>
      </c>
      <c r="S12" s="410">
        <v>10.93</v>
      </c>
      <c r="T12" s="1"/>
      <c r="U12" s="149" t="s">
        <v>1373</v>
      </c>
      <c r="V12" s="411">
        <v>9.7100000000000009</v>
      </c>
      <c r="W12" s="410">
        <v>10.67</v>
      </c>
      <c r="X12" s="410">
        <v>11.85</v>
      </c>
      <c r="Y12" s="410">
        <v>9.86</v>
      </c>
      <c r="Z12" s="410">
        <v>8.77</v>
      </c>
      <c r="AA12" s="410">
        <v>9.6</v>
      </c>
      <c r="AB12" s="410">
        <v>10.55</v>
      </c>
      <c r="AC12" s="1"/>
      <c r="AD12" s="149" t="s">
        <v>1373</v>
      </c>
      <c r="AE12" s="411">
        <v>10.96</v>
      </c>
      <c r="AF12" s="410">
        <v>9.61</v>
      </c>
      <c r="AG12" s="410">
        <v>9.85</v>
      </c>
      <c r="AH12" s="410">
        <v>8.23</v>
      </c>
      <c r="AI12" s="410">
        <v>10.11</v>
      </c>
      <c r="AJ12" s="410">
        <v>8.9499999999999993</v>
      </c>
      <c r="AK12" s="410">
        <v>10.63</v>
      </c>
      <c r="AL12" s="1"/>
      <c r="AM12" s="149" t="s">
        <v>1373</v>
      </c>
      <c r="AN12" s="411">
        <v>9.1999999999999993</v>
      </c>
      <c r="AO12" s="410">
        <v>9.49</v>
      </c>
      <c r="AP12" s="410">
        <v>9.6199999999999992</v>
      </c>
      <c r="AQ12" s="410">
        <v>8.3699999999999992</v>
      </c>
      <c r="AR12" s="410">
        <v>8.5500000000000007</v>
      </c>
      <c r="AS12" s="410">
        <v>7.88</v>
      </c>
      <c r="AT12" s="410">
        <v>11.11</v>
      </c>
      <c r="AU12" s="75"/>
    </row>
    <row r="13" spans="2:47" ht="10.5" customHeight="1" x14ac:dyDescent="0.25">
      <c r="B13" s="113"/>
      <c r="C13" s="149" t="s">
        <v>1374</v>
      </c>
      <c r="D13" s="411">
        <v>5.9</v>
      </c>
      <c r="E13" s="410">
        <v>6.03</v>
      </c>
      <c r="F13" s="410">
        <v>6.28</v>
      </c>
      <c r="G13" s="410">
        <v>5.63</v>
      </c>
      <c r="H13" s="410">
        <v>5.29</v>
      </c>
      <c r="I13" s="410">
        <v>6.17</v>
      </c>
      <c r="J13" s="410">
        <v>6.71</v>
      </c>
      <c r="K13" s="1"/>
      <c r="L13" s="149" t="s">
        <v>1374</v>
      </c>
      <c r="M13" s="411">
        <v>5.72</v>
      </c>
      <c r="N13" s="410">
        <v>6.26</v>
      </c>
      <c r="O13" s="410">
        <v>6</v>
      </c>
      <c r="P13" s="410">
        <v>5.9</v>
      </c>
      <c r="Q13" s="410">
        <v>5.4</v>
      </c>
      <c r="R13" s="410">
        <v>6.15</v>
      </c>
      <c r="S13" s="410">
        <v>5.58</v>
      </c>
      <c r="T13" s="1"/>
      <c r="U13" s="149" t="s">
        <v>1374</v>
      </c>
      <c r="V13" s="411">
        <v>5.65</v>
      </c>
      <c r="W13" s="410">
        <v>5.38</v>
      </c>
      <c r="X13" s="410">
        <v>5.85</v>
      </c>
      <c r="Y13" s="410">
        <v>6.77</v>
      </c>
      <c r="Z13" s="410">
        <v>5.31</v>
      </c>
      <c r="AA13" s="410">
        <v>4.8899999999999997</v>
      </c>
      <c r="AB13" s="410">
        <v>6.75</v>
      </c>
      <c r="AC13" s="1"/>
      <c r="AD13" s="149" t="s">
        <v>1374</v>
      </c>
      <c r="AE13" s="411">
        <v>6.43</v>
      </c>
      <c r="AF13" s="410">
        <v>6.22</v>
      </c>
      <c r="AG13" s="410">
        <v>5.94</v>
      </c>
      <c r="AH13" s="410">
        <v>5.71</v>
      </c>
      <c r="AI13" s="410">
        <v>6.18</v>
      </c>
      <c r="AJ13" s="410">
        <v>5.0199999999999996</v>
      </c>
      <c r="AK13" s="410">
        <v>5.98</v>
      </c>
      <c r="AL13" s="1"/>
      <c r="AM13" s="149" t="s">
        <v>1374</v>
      </c>
      <c r="AN13" s="411">
        <v>5.96</v>
      </c>
      <c r="AO13" s="410">
        <v>5.86</v>
      </c>
      <c r="AP13" s="410">
        <v>5.82</v>
      </c>
      <c r="AQ13" s="410">
        <v>6.11</v>
      </c>
      <c r="AR13" s="410">
        <v>3.85</v>
      </c>
      <c r="AS13" s="410">
        <v>5.13</v>
      </c>
      <c r="AT13" s="410">
        <v>5.67</v>
      </c>
      <c r="AU13" s="75"/>
    </row>
    <row r="14" spans="2:47" ht="10.5" customHeight="1" x14ac:dyDescent="0.25">
      <c r="B14" s="113"/>
      <c r="C14" s="149" t="s">
        <v>1375</v>
      </c>
      <c r="D14" s="411">
        <v>2.4300000000000002</v>
      </c>
      <c r="E14" s="410">
        <v>2.4900000000000002</v>
      </c>
      <c r="F14" s="410">
        <v>2.37</v>
      </c>
      <c r="G14" s="410">
        <v>2.69</v>
      </c>
      <c r="H14" s="410">
        <v>2.78</v>
      </c>
      <c r="I14" s="410">
        <v>2.84</v>
      </c>
      <c r="J14" s="410">
        <v>2.77</v>
      </c>
      <c r="K14" s="1"/>
      <c r="L14" s="149" t="s">
        <v>1375</v>
      </c>
      <c r="M14" s="411">
        <v>1.77</v>
      </c>
      <c r="N14" s="410">
        <v>2.0499999999999998</v>
      </c>
      <c r="O14" s="410">
        <v>2.04</v>
      </c>
      <c r="P14" s="410">
        <v>1.72</v>
      </c>
      <c r="Q14" s="410">
        <v>2.0499999999999998</v>
      </c>
      <c r="R14" s="410">
        <v>1.84</v>
      </c>
      <c r="S14" s="410">
        <v>1.87</v>
      </c>
      <c r="T14" s="1"/>
      <c r="U14" s="149" t="s">
        <v>1375</v>
      </c>
      <c r="V14" s="411">
        <v>2.4300000000000002</v>
      </c>
      <c r="W14" s="410">
        <v>2.42</v>
      </c>
      <c r="X14" s="410">
        <v>2.91</v>
      </c>
      <c r="Y14" s="410">
        <v>2.74</v>
      </c>
      <c r="Z14" s="410">
        <v>2.1800000000000002</v>
      </c>
      <c r="AA14" s="410">
        <v>2.1800000000000002</v>
      </c>
      <c r="AB14" s="410">
        <v>2.19</v>
      </c>
      <c r="AC14" s="1"/>
      <c r="AD14" s="149" t="s">
        <v>1375</v>
      </c>
      <c r="AE14" s="411">
        <v>2.59</v>
      </c>
      <c r="AF14" s="410">
        <v>2.44</v>
      </c>
      <c r="AG14" s="410">
        <v>2.74</v>
      </c>
      <c r="AH14" s="410">
        <v>2.1</v>
      </c>
      <c r="AI14" s="410">
        <v>2.66</v>
      </c>
      <c r="AJ14" s="410">
        <v>2.27</v>
      </c>
      <c r="AK14" s="410">
        <v>2.85</v>
      </c>
      <c r="AL14" s="1"/>
      <c r="AM14" s="149" t="s">
        <v>1375</v>
      </c>
      <c r="AN14" s="411">
        <v>2.1</v>
      </c>
      <c r="AO14" s="410">
        <v>2.4500000000000002</v>
      </c>
      <c r="AP14" s="410">
        <v>2.57</v>
      </c>
      <c r="AQ14" s="410">
        <v>1.94</v>
      </c>
      <c r="AR14" s="410">
        <v>1.42</v>
      </c>
      <c r="AS14" s="410">
        <v>2.04</v>
      </c>
      <c r="AT14" s="410">
        <v>1.72</v>
      </c>
      <c r="AU14" s="75"/>
    </row>
    <row r="15" spans="2:47" ht="10.5" customHeight="1" x14ac:dyDescent="0.25">
      <c r="B15" s="113"/>
      <c r="C15" s="149" t="s">
        <v>1376</v>
      </c>
      <c r="D15" s="411">
        <v>2.99</v>
      </c>
      <c r="E15" s="410">
        <v>2.89</v>
      </c>
      <c r="F15" s="410">
        <v>2.52</v>
      </c>
      <c r="G15" s="410">
        <v>3.38</v>
      </c>
      <c r="H15" s="410">
        <v>2.7</v>
      </c>
      <c r="I15" s="410">
        <v>3.09</v>
      </c>
      <c r="J15" s="410">
        <v>2.75</v>
      </c>
      <c r="K15" s="1"/>
      <c r="L15" s="149" t="s">
        <v>1376</v>
      </c>
      <c r="M15" s="411">
        <v>1.71</v>
      </c>
      <c r="N15" s="410">
        <v>1.86</v>
      </c>
      <c r="O15" s="410">
        <v>2.0099999999999998</v>
      </c>
      <c r="P15" s="410">
        <v>2.0699999999999998</v>
      </c>
      <c r="Q15" s="410">
        <v>2.2599999999999998</v>
      </c>
      <c r="R15" s="410">
        <v>1.86</v>
      </c>
      <c r="S15" s="410">
        <v>1.95</v>
      </c>
      <c r="T15" s="1"/>
      <c r="U15" s="149" t="s">
        <v>1376</v>
      </c>
      <c r="V15" s="411">
        <v>2.37</v>
      </c>
      <c r="W15" s="410">
        <v>2.57</v>
      </c>
      <c r="X15" s="410">
        <v>3.14</v>
      </c>
      <c r="Y15" s="410">
        <v>2.7</v>
      </c>
      <c r="Z15" s="410">
        <v>1.82</v>
      </c>
      <c r="AA15" s="410">
        <v>2.36</v>
      </c>
      <c r="AB15" s="410">
        <v>2.0299999999999998</v>
      </c>
      <c r="AC15" s="1"/>
      <c r="AD15" s="149" t="s">
        <v>1376</v>
      </c>
      <c r="AE15" s="411">
        <v>2.52</v>
      </c>
      <c r="AF15" s="410">
        <v>2.81</v>
      </c>
      <c r="AG15" s="410">
        <v>3.1</v>
      </c>
      <c r="AH15" s="410">
        <v>1.89</v>
      </c>
      <c r="AI15" s="410">
        <v>2.41</v>
      </c>
      <c r="AJ15" s="410">
        <v>2.59</v>
      </c>
      <c r="AK15" s="410">
        <v>3.34</v>
      </c>
      <c r="AL15" s="1"/>
      <c r="AM15" s="149" t="s">
        <v>1376</v>
      </c>
      <c r="AN15" s="411">
        <v>2.21</v>
      </c>
      <c r="AO15" s="410">
        <v>2.04</v>
      </c>
      <c r="AP15" s="410">
        <v>2.0499999999999998</v>
      </c>
      <c r="AQ15" s="410">
        <v>1.8</v>
      </c>
      <c r="AR15" s="410">
        <v>1.26</v>
      </c>
      <c r="AS15" s="410">
        <v>1.84</v>
      </c>
      <c r="AT15" s="410">
        <v>1.58</v>
      </c>
      <c r="AU15" s="75"/>
    </row>
    <row r="16" spans="2:47" ht="10.5" customHeight="1" x14ac:dyDescent="0.25">
      <c r="B16" s="113"/>
      <c r="C16" s="149" t="s">
        <v>1377</v>
      </c>
      <c r="D16" s="411">
        <v>1.0900000000000001</v>
      </c>
      <c r="E16" s="410">
        <v>1.31</v>
      </c>
      <c r="F16" s="410">
        <v>1.41</v>
      </c>
      <c r="G16" s="410">
        <v>1.1499999999999999</v>
      </c>
      <c r="H16" s="410">
        <v>1.6</v>
      </c>
      <c r="I16" s="410">
        <v>1.37</v>
      </c>
      <c r="J16" s="410">
        <v>1.63</v>
      </c>
      <c r="K16" s="1"/>
      <c r="L16" s="149" t="s">
        <v>1377</v>
      </c>
      <c r="M16" s="411">
        <v>1.04</v>
      </c>
      <c r="N16" s="410">
        <v>1.31</v>
      </c>
      <c r="O16" s="410">
        <v>1.1200000000000001</v>
      </c>
      <c r="P16" s="410">
        <v>0.67</v>
      </c>
      <c r="Q16" s="410">
        <v>0.9</v>
      </c>
      <c r="R16" s="410">
        <v>1.05</v>
      </c>
      <c r="S16" s="410">
        <v>1.07</v>
      </c>
      <c r="T16" s="1"/>
      <c r="U16" s="149" t="s">
        <v>1377</v>
      </c>
      <c r="V16" s="411">
        <v>1.36</v>
      </c>
      <c r="W16" s="410">
        <v>1.24</v>
      </c>
      <c r="X16" s="410">
        <v>1.18</v>
      </c>
      <c r="Y16" s="410">
        <v>1.58</v>
      </c>
      <c r="Z16" s="410">
        <v>1.32</v>
      </c>
      <c r="AA16" s="410">
        <v>0.89</v>
      </c>
      <c r="AB16" s="410">
        <v>1.29</v>
      </c>
      <c r="AC16" s="1"/>
      <c r="AD16" s="149" t="s">
        <v>1377</v>
      </c>
      <c r="AE16" s="411">
        <v>1.69</v>
      </c>
      <c r="AF16" s="410">
        <v>1.03</v>
      </c>
      <c r="AG16" s="410">
        <v>0.99</v>
      </c>
      <c r="AH16" s="410">
        <v>1.18</v>
      </c>
      <c r="AI16" s="410">
        <v>1.7</v>
      </c>
      <c r="AJ16" s="410">
        <v>1</v>
      </c>
      <c r="AK16" s="410">
        <v>1.22</v>
      </c>
      <c r="AL16" s="1"/>
      <c r="AM16" s="149" t="s">
        <v>1377</v>
      </c>
      <c r="AN16" s="411">
        <v>1.1100000000000001</v>
      </c>
      <c r="AO16" s="410">
        <v>1.64</v>
      </c>
      <c r="AP16" s="410">
        <v>1.71</v>
      </c>
      <c r="AQ16" s="410">
        <v>1.19</v>
      </c>
      <c r="AR16" s="410">
        <v>0.69</v>
      </c>
      <c r="AS16" s="410">
        <v>1.19</v>
      </c>
      <c r="AT16" s="410">
        <v>1.17</v>
      </c>
      <c r="AU16" s="75"/>
    </row>
    <row r="17" spans="2:47" ht="10.5" customHeight="1" x14ac:dyDescent="0.25">
      <c r="B17" s="113"/>
      <c r="C17" s="149" t="s">
        <v>1378</v>
      </c>
      <c r="D17" s="411">
        <v>3.11</v>
      </c>
      <c r="E17" s="410">
        <v>3.37</v>
      </c>
      <c r="F17" s="410">
        <v>3.72</v>
      </c>
      <c r="G17" s="410">
        <v>3.38</v>
      </c>
      <c r="H17" s="410">
        <v>2.34</v>
      </c>
      <c r="I17" s="410">
        <v>3.37</v>
      </c>
      <c r="J17" s="410">
        <v>4.0999999999999996</v>
      </c>
      <c r="K17" s="1"/>
      <c r="L17" s="149" t="s">
        <v>1378</v>
      </c>
      <c r="M17" s="411">
        <v>3.96</v>
      </c>
      <c r="N17" s="410">
        <v>3.9</v>
      </c>
      <c r="O17" s="410">
        <v>3.65</v>
      </c>
      <c r="P17" s="410">
        <v>4.38</v>
      </c>
      <c r="Q17" s="410">
        <v>3.26</v>
      </c>
      <c r="R17" s="410">
        <v>3.75</v>
      </c>
      <c r="S17" s="410">
        <v>3.64</v>
      </c>
      <c r="T17" s="1"/>
      <c r="U17" s="149" t="s">
        <v>1378</v>
      </c>
      <c r="V17" s="411">
        <v>3.29</v>
      </c>
      <c r="W17" s="410">
        <v>3.57</v>
      </c>
      <c r="X17" s="410">
        <v>3.81</v>
      </c>
      <c r="Y17" s="410">
        <v>4.1500000000000004</v>
      </c>
      <c r="Z17" s="410">
        <v>3.76</v>
      </c>
      <c r="AA17" s="410">
        <v>4.05</v>
      </c>
      <c r="AB17" s="410">
        <v>4.07</v>
      </c>
      <c r="AC17" s="1"/>
      <c r="AD17" s="149" t="s">
        <v>1378</v>
      </c>
      <c r="AE17" s="411">
        <v>3.15</v>
      </c>
      <c r="AF17" s="410">
        <v>3.91</v>
      </c>
      <c r="AG17" s="410">
        <v>3.6</v>
      </c>
      <c r="AH17" s="410">
        <v>3.36</v>
      </c>
      <c r="AI17" s="410">
        <v>4.2</v>
      </c>
      <c r="AJ17" s="410">
        <v>3.12</v>
      </c>
      <c r="AK17" s="410">
        <v>3.65</v>
      </c>
      <c r="AL17" s="1"/>
      <c r="AM17" s="149" t="s">
        <v>1378</v>
      </c>
      <c r="AN17" s="411">
        <v>3.32</v>
      </c>
      <c r="AO17" s="410">
        <v>3.54</v>
      </c>
      <c r="AP17" s="410">
        <v>2.8</v>
      </c>
      <c r="AQ17" s="410">
        <v>3.5</v>
      </c>
      <c r="AR17" s="410">
        <v>3.31</v>
      </c>
      <c r="AS17" s="410">
        <v>3.13</v>
      </c>
      <c r="AT17" s="410">
        <v>3.58</v>
      </c>
      <c r="AU17" s="75"/>
    </row>
    <row r="18" spans="2:47" ht="10.5" customHeight="1" x14ac:dyDescent="0.25">
      <c r="B18" s="113"/>
      <c r="C18" s="149" t="s">
        <v>1379</v>
      </c>
      <c r="D18" s="411">
        <v>3.08</v>
      </c>
      <c r="E18" s="410">
        <v>4.17</v>
      </c>
      <c r="F18" s="410">
        <v>4.2</v>
      </c>
      <c r="G18" s="410">
        <v>3.6</v>
      </c>
      <c r="H18" s="410">
        <v>2.4500000000000002</v>
      </c>
      <c r="I18" s="410">
        <v>2.84</v>
      </c>
      <c r="J18" s="410">
        <v>4.59</v>
      </c>
      <c r="K18" s="1"/>
      <c r="L18" s="149" t="s">
        <v>1379</v>
      </c>
      <c r="M18" s="411">
        <v>4.01</v>
      </c>
      <c r="N18" s="410">
        <v>4.45</v>
      </c>
      <c r="O18" s="410">
        <v>3.51</v>
      </c>
      <c r="P18" s="410">
        <v>4.32</v>
      </c>
      <c r="Q18" s="410">
        <v>3.15</v>
      </c>
      <c r="R18" s="410">
        <v>3.72</v>
      </c>
      <c r="S18" s="410">
        <v>3.79</v>
      </c>
      <c r="T18" s="1"/>
      <c r="U18" s="149" t="s">
        <v>1379</v>
      </c>
      <c r="V18" s="411">
        <v>3.35</v>
      </c>
      <c r="W18" s="410">
        <v>3.68</v>
      </c>
      <c r="X18" s="410">
        <v>3.95</v>
      </c>
      <c r="Y18" s="410">
        <v>3.7</v>
      </c>
      <c r="Z18" s="410">
        <v>3.29</v>
      </c>
      <c r="AA18" s="410">
        <v>3.53</v>
      </c>
      <c r="AB18" s="410">
        <v>4.26</v>
      </c>
      <c r="AC18" s="1"/>
      <c r="AD18" s="149" t="s">
        <v>1379</v>
      </c>
      <c r="AE18" s="411">
        <v>3.32</v>
      </c>
      <c r="AF18" s="410">
        <v>3.57</v>
      </c>
      <c r="AG18" s="410">
        <v>2.7</v>
      </c>
      <c r="AH18" s="410">
        <v>3.06</v>
      </c>
      <c r="AI18" s="410">
        <v>4.5199999999999996</v>
      </c>
      <c r="AJ18" s="410">
        <v>2.54</v>
      </c>
      <c r="AK18" s="410">
        <v>3.32</v>
      </c>
      <c r="AL18" s="1"/>
      <c r="AM18" s="149" t="s">
        <v>1379</v>
      </c>
      <c r="AN18" s="411">
        <v>3.27</v>
      </c>
      <c r="AO18" s="410">
        <v>3.92</v>
      </c>
      <c r="AP18" s="410">
        <v>3.05</v>
      </c>
      <c r="AQ18" s="410">
        <v>3.14</v>
      </c>
      <c r="AR18" s="410">
        <v>3.35</v>
      </c>
      <c r="AS18" s="410">
        <v>2.5299999999999998</v>
      </c>
      <c r="AT18" s="410">
        <v>4.0599999999999996</v>
      </c>
      <c r="AU18" s="75"/>
    </row>
    <row r="19" spans="2:47" ht="10.5" customHeight="1" x14ac:dyDescent="0.25">
      <c r="B19" s="113"/>
      <c r="C19" s="149" t="s">
        <v>1380</v>
      </c>
      <c r="D19" s="411">
        <v>2.0099999999999998</v>
      </c>
      <c r="E19" s="410">
        <v>1.79</v>
      </c>
      <c r="F19" s="410">
        <v>2.1</v>
      </c>
      <c r="G19" s="410">
        <v>1.84</v>
      </c>
      <c r="H19" s="410">
        <v>1.1599999999999999</v>
      </c>
      <c r="I19" s="410">
        <v>2.1</v>
      </c>
      <c r="J19" s="410">
        <v>2.14</v>
      </c>
      <c r="K19" s="1"/>
      <c r="L19" s="149" t="s">
        <v>1380</v>
      </c>
      <c r="M19" s="411">
        <v>2.38</v>
      </c>
      <c r="N19" s="410">
        <v>1.93</v>
      </c>
      <c r="O19" s="410">
        <v>2.25</v>
      </c>
      <c r="P19" s="410">
        <v>2.39</v>
      </c>
      <c r="Q19" s="410">
        <v>1.7</v>
      </c>
      <c r="R19" s="410">
        <v>2.02</v>
      </c>
      <c r="S19" s="410">
        <v>2.02</v>
      </c>
      <c r="T19" s="1"/>
      <c r="U19" s="149" t="s">
        <v>1380</v>
      </c>
      <c r="V19" s="411">
        <v>2.0299999999999998</v>
      </c>
      <c r="W19" s="410">
        <v>1.87</v>
      </c>
      <c r="X19" s="410">
        <v>2</v>
      </c>
      <c r="Y19" s="410">
        <v>2.74</v>
      </c>
      <c r="Z19" s="410">
        <v>2.19</v>
      </c>
      <c r="AA19" s="410">
        <v>2.08</v>
      </c>
      <c r="AB19" s="410">
        <v>2.0499999999999998</v>
      </c>
      <c r="AC19" s="1"/>
      <c r="AD19" s="149" t="s">
        <v>1380</v>
      </c>
      <c r="AE19" s="411">
        <v>1.92</v>
      </c>
      <c r="AF19" s="410">
        <v>2.4300000000000002</v>
      </c>
      <c r="AG19" s="410">
        <v>2.67</v>
      </c>
      <c r="AH19" s="410">
        <v>2.04</v>
      </c>
      <c r="AI19" s="410">
        <v>1.91</v>
      </c>
      <c r="AJ19" s="410">
        <v>1.91</v>
      </c>
      <c r="AK19" s="410">
        <v>2.25</v>
      </c>
      <c r="AL19" s="1"/>
      <c r="AM19" s="149" t="s">
        <v>1380</v>
      </c>
      <c r="AN19" s="411">
        <v>2.13</v>
      </c>
      <c r="AO19" s="410">
        <v>1.88</v>
      </c>
      <c r="AP19" s="410">
        <v>1.47</v>
      </c>
      <c r="AQ19" s="410">
        <v>2.21</v>
      </c>
      <c r="AR19" s="410">
        <v>1.77</v>
      </c>
      <c r="AS19" s="410">
        <v>2.1</v>
      </c>
      <c r="AT19" s="410">
        <v>1.8</v>
      </c>
      <c r="AU19" s="75"/>
    </row>
    <row r="20" spans="2:47" ht="10.5" customHeight="1" x14ac:dyDescent="0.25">
      <c r="B20" s="113"/>
      <c r="C20" s="149" t="s">
        <v>1381</v>
      </c>
      <c r="D20" s="411">
        <v>6.03</v>
      </c>
      <c r="E20" s="410">
        <v>5.04</v>
      </c>
      <c r="F20" s="410">
        <v>5.37</v>
      </c>
      <c r="G20" s="410">
        <v>5.63</v>
      </c>
      <c r="H20" s="410">
        <v>5.63</v>
      </c>
      <c r="I20" s="410">
        <v>5.85</v>
      </c>
      <c r="J20" s="410">
        <v>5.21</v>
      </c>
      <c r="K20" s="1"/>
      <c r="L20" s="149" t="s">
        <v>1381</v>
      </c>
      <c r="M20" s="411">
        <v>5</v>
      </c>
      <c r="N20" s="410">
        <v>6.03</v>
      </c>
      <c r="O20" s="410">
        <v>5.69</v>
      </c>
      <c r="P20" s="410">
        <v>5.99</v>
      </c>
      <c r="Q20" s="410">
        <v>5.18</v>
      </c>
      <c r="R20" s="410">
        <v>5.53</v>
      </c>
      <c r="S20" s="410">
        <v>6.4</v>
      </c>
      <c r="T20" s="1"/>
      <c r="U20" s="149" t="s">
        <v>1381</v>
      </c>
      <c r="V20" s="411">
        <v>5.94</v>
      </c>
      <c r="W20" s="410">
        <v>5.52</v>
      </c>
      <c r="X20" s="410">
        <v>6.03</v>
      </c>
      <c r="Y20" s="410">
        <v>4.92</v>
      </c>
      <c r="Z20" s="410">
        <v>6.34</v>
      </c>
      <c r="AA20" s="410">
        <v>5.67</v>
      </c>
      <c r="AB20" s="410">
        <v>4.9400000000000004</v>
      </c>
      <c r="AC20" s="1"/>
      <c r="AD20" s="149" t="s">
        <v>1381</v>
      </c>
      <c r="AE20" s="411">
        <v>5.29</v>
      </c>
      <c r="AF20" s="410">
        <v>4.88</v>
      </c>
      <c r="AG20" s="410">
        <v>5.94</v>
      </c>
      <c r="AH20" s="410">
        <v>5.52</v>
      </c>
      <c r="AI20" s="410">
        <v>6.07</v>
      </c>
      <c r="AJ20" s="410">
        <v>5.68</v>
      </c>
      <c r="AK20" s="410">
        <v>5.59</v>
      </c>
      <c r="AL20" s="1"/>
      <c r="AM20" s="149" t="s">
        <v>1381</v>
      </c>
      <c r="AN20" s="411">
        <v>6.03</v>
      </c>
      <c r="AO20" s="410">
        <v>5.75</v>
      </c>
      <c r="AP20" s="410">
        <v>5.18</v>
      </c>
      <c r="AQ20" s="410">
        <v>4.83</v>
      </c>
      <c r="AR20" s="410">
        <v>6.76</v>
      </c>
      <c r="AS20" s="410">
        <v>6.65</v>
      </c>
      <c r="AT20" s="410">
        <v>5.15</v>
      </c>
      <c r="AU20" s="75"/>
    </row>
    <row r="21" spans="2:47" ht="10.5" customHeight="1" x14ac:dyDescent="0.25">
      <c r="B21" s="113"/>
      <c r="C21" s="149" t="s">
        <v>1382</v>
      </c>
      <c r="D21" s="411">
        <v>8.69</v>
      </c>
      <c r="E21" s="410">
        <v>7.68</v>
      </c>
      <c r="F21" s="410">
        <v>7.74</v>
      </c>
      <c r="G21" s="410">
        <v>8.0299999999999994</v>
      </c>
      <c r="H21" s="410">
        <v>7.33</v>
      </c>
      <c r="I21" s="410">
        <v>7.47</v>
      </c>
      <c r="J21" s="410">
        <v>6.72</v>
      </c>
      <c r="K21" s="1"/>
      <c r="L21" s="149" t="s">
        <v>1382</v>
      </c>
      <c r="M21" s="411">
        <v>7.13</v>
      </c>
      <c r="N21" s="410">
        <v>8.4700000000000006</v>
      </c>
      <c r="O21" s="410">
        <v>7.54</v>
      </c>
      <c r="P21" s="410">
        <v>8.0500000000000007</v>
      </c>
      <c r="Q21" s="410">
        <v>6.68</v>
      </c>
      <c r="R21" s="410">
        <v>7.17</v>
      </c>
      <c r="S21" s="410">
        <v>8.52</v>
      </c>
      <c r="T21" s="1"/>
      <c r="U21" s="149" t="s">
        <v>1382</v>
      </c>
      <c r="V21" s="411">
        <v>8.26</v>
      </c>
      <c r="W21" s="410">
        <v>7.8</v>
      </c>
      <c r="X21" s="410">
        <v>8.02</v>
      </c>
      <c r="Y21" s="410">
        <v>6.4</v>
      </c>
      <c r="Z21" s="410">
        <v>7.73</v>
      </c>
      <c r="AA21" s="410">
        <v>7.11</v>
      </c>
      <c r="AB21" s="410">
        <v>6.35</v>
      </c>
      <c r="AC21" s="1"/>
      <c r="AD21" s="149" t="s">
        <v>1382</v>
      </c>
      <c r="AE21" s="411">
        <v>7.32</v>
      </c>
      <c r="AF21" s="410">
        <v>7.14</v>
      </c>
      <c r="AG21" s="410">
        <v>8.32</v>
      </c>
      <c r="AH21" s="410">
        <v>7.72</v>
      </c>
      <c r="AI21" s="410">
        <v>8.15</v>
      </c>
      <c r="AJ21" s="410">
        <v>7.11</v>
      </c>
      <c r="AK21" s="410">
        <v>7.35</v>
      </c>
      <c r="AL21" s="1"/>
      <c r="AM21" s="149" t="s">
        <v>1382</v>
      </c>
      <c r="AN21" s="411">
        <v>7.97</v>
      </c>
      <c r="AO21" s="410">
        <v>8.25</v>
      </c>
      <c r="AP21" s="410">
        <v>6.64</v>
      </c>
      <c r="AQ21" s="410">
        <v>6.77</v>
      </c>
      <c r="AR21" s="410">
        <v>8.7100000000000009</v>
      </c>
      <c r="AS21" s="410">
        <v>7.71</v>
      </c>
      <c r="AT21" s="410">
        <v>6.85</v>
      </c>
      <c r="AU21" s="75"/>
    </row>
    <row r="22" spans="2:47" ht="10.5" customHeight="1" x14ac:dyDescent="0.25">
      <c r="B22" s="113"/>
      <c r="C22" s="149" t="s">
        <v>1383</v>
      </c>
      <c r="D22" s="411">
        <v>2.29</v>
      </c>
      <c r="E22" s="410">
        <v>1.68</v>
      </c>
      <c r="F22" s="410">
        <v>1.98</v>
      </c>
      <c r="G22" s="410">
        <v>2.08</v>
      </c>
      <c r="H22" s="410">
        <v>2.58</v>
      </c>
      <c r="I22" s="410">
        <v>2.39</v>
      </c>
      <c r="J22" s="410">
        <v>2.4500000000000002</v>
      </c>
      <c r="K22" s="1"/>
      <c r="L22" s="149" t="s">
        <v>1383</v>
      </c>
      <c r="M22" s="411">
        <v>1.72</v>
      </c>
      <c r="N22" s="410">
        <v>2.11</v>
      </c>
      <c r="O22" s="410">
        <v>2.35</v>
      </c>
      <c r="P22" s="410">
        <v>2.27</v>
      </c>
      <c r="Q22" s="410">
        <v>2.0699999999999998</v>
      </c>
      <c r="R22" s="410">
        <v>2.2400000000000002</v>
      </c>
      <c r="S22" s="410">
        <v>2.5299999999999998</v>
      </c>
      <c r="T22" s="1"/>
      <c r="U22" s="149" t="s">
        <v>1383</v>
      </c>
      <c r="V22" s="411">
        <v>1.99</v>
      </c>
      <c r="W22" s="410">
        <v>1.64</v>
      </c>
      <c r="X22" s="410">
        <v>2.16</v>
      </c>
      <c r="Y22" s="410">
        <v>2</v>
      </c>
      <c r="Z22" s="410">
        <v>2.81</v>
      </c>
      <c r="AA22" s="410">
        <v>2.1</v>
      </c>
      <c r="AB22" s="410">
        <v>2.09</v>
      </c>
      <c r="AC22" s="1"/>
      <c r="AD22" s="149" t="s">
        <v>1383</v>
      </c>
      <c r="AE22" s="411">
        <v>1.75</v>
      </c>
      <c r="AF22" s="410">
        <v>1.36</v>
      </c>
      <c r="AG22" s="410">
        <v>1.63</v>
      </c>
      <c r="AH22" s="410">
        <v>1.26</v>
      </c>
      <c r="AI22" s="410">
        <v>1.85</v>
      </c>
      <c r="AJ22" s="410">
        <v>2.11</v>
      </c>
      <c r="AK22" s="410">
        <v>2.06</v>
      </c>
      <c r="AL22" s="1"/>
      <c r="AM22" s="149" t="s">
        <v>1383</v>
      </c>
      <c r="AN22" s="411">
        <v>2.31</v>
      </c>
      <c r="AO22" s="410">
        <v>1.73</v>
      </c>
      <c r="AP22" s="410">
        <v>2.13</v>
      </c>
      <c r="AQ22" s="410">
        <v>1.33</v>
      </c>
      <c r="AR22" s="410">
        <v>2.35</v>
      </c>
      <c r="AS22" s="410">
        <v>2.59</v>
      </c>
      <c r="AT22" s="410">
        <v>2.17</v>
      </c>
      <c r="AU22" s="75"/>
    </row>
    <row r="23" spans="2:47" ht="10.5" customHeight="1" x14ac:dyDescent="0.25">
      <c r="B23" s="113"/>
      <c r="C23" s="149" t="s">
        <v>1384</v>
      </c>
      <c r="D23" s="411">
        <v>5.62</v>
      </c>
      <c r="E23" s="410">
        <v>4.7699999999999996</v>
      </c>
      <c r="F23" s="410">
        <v>4.96</v>
      </c>
      <c r="G23" s="410">
        <v>5.14</v>
      </c>
      <c r="H23" s="410">
        <v>5.25</v>
      </c>
      <c r="I23" s="410">
        <v>5.55</v>
      </c>
      <c r="J23" s="410">
        <v>4.74</v>
      </c>
      <c r="K23" s="1"/>
      <c r="L23" s="149" t="s">
        <v>1384</v>
      </c>
      <c r="M23" s="411">
        <v>4.57</v>
      </c>
      <c r="N23" s="410">
        <v>5.47</v>
      </c>
      <c r="O23" s="410">
        <v>4.8499999999999996</v>
      </c>
      <c r="P23" s="410">
        <v>5.26</v>
      </c>
      <c r="Q23" s="410">
        <v>4.83</v>
      </c>
      <c r="R23" s="410">
        <v>5.1100000000000003</v>
      </c>
      <c r="S23" s="410">
        <v>5.62</v>
      </c>
      <c r="T23" s="1"/>
      <c r="U23" s="149" t="s">
        <v>1384</v>
      </c>
      <c r="V23" s="411">
        <v>5.26</v>
      </c>
      <c r="W23" s="410">
        <v>5.09</v>
      </c>
      <c r="X23" s="410">
        <v>5.6</v>
      </c>
      <c r="Y23" s="410">
        <v>4.43</v>
      </c>
      <c r="Z23" s="410">
        <v>5.94</v>
      </c>
      <c r="AA23" s="410">
        <v>5.26</v>
      </c>
      <c r="AB23" s="410">
        <v>4.4400000000000004</v>
      </c>
      <c r="AC23" s="1"/>
      <c r="AD23" s="149" t="s">
        <v>1384</v>
      </c>
      <c r="AE23" s="411">
        <v>4.95</v>
      </c>
      <c r="AF23" s="410">
        <v>4.76</v>
      </c>
      <c r="AG23" s="410">
        <v>5.66</v>
      </c>
      <c r="AH23" s="410">
        <v>5.23</v>
      </c>
      <c r="AI23" s="410">
        <v>5.61</v>
      </c>
      <c r="AJ23" s="410">
        <v>5.23</v>
      </c>
      <c r="AK23" s="410">
        <v>4.79</v>
      </c>
      <c r="AL23" s="1"/>
      <c r="AM23" s="149" t="s">
        <v>1384</v>
      </c>
      <c r="AN23" s="411">
        <v>5.47</v>
      </c>
      <c r="AO23" s="410">
        <v>5.28</v>
      </c>
      <c r="AP23" s="410">
        <v>4.99</v>
      </c>
      <c r="AQ23" s="410">
        <v>4.59</v>
      </c>
      <c r="AR23" s="410">
        <v>6.52</v>
      </c>
      <c r="AS23" s="410">
        <v>6.46</v>
      </c>
      <c r="AT23" s="410">
        <v>4.72</v>
      </c>
      <c r="AU23" s="75"/>
    </row>
    <row r="24" spans="2:47" ht="10.5" customHeight="1" x14ac:dyDescent="0.25">
      <c r="B24" s="113"/>
      <c r="C24" s="149" t="s">
        <v>1385</v>
      </c>
      <c r="D24" s="411">
        <v>8.23</v>
      </c>
      <c r="E24" s="410">
        <v>7.23</v>
      </c>
      <c r="F24" s="410">
        <v>7.08</v>
      </c>
      <c r="G24" s="410">
        <v>7.35</v>
      </c>
      <c r="H24" s="410">
        <v>6.82</v>
      </c>
      <c r="I24" s="410">
        <v>7.07</v>
      </c>
      <c r="J24" s="410">
        <v>6.2</v>
      </c>
      <c r="K24" s="1"/>
      <c r="L24" s="149" t="s">
        <v>1385</v>
      </c>
      <c r="M24" s="411">
        <v>6.44</v>
      </c>
      <c r="N24" s="410">
        <v>7.7</v>
      </c>
      <c r="O24" s="410">
        <v>6.45</v>
      </c>
      <c r="P24" s="410">
        <v>7.04</v>
      </c>
      <c r="Q24" s="410">
        <v>6.13</v>
      </c>
      <c r="R24" s="410">
        <v>6.51</v>
      </c>
      <c r="S24" s="410">
        <v>7.26</v>
      </c>
      <c r="T24" s="1"/>
      <c r="U24" s="149" t="s">
        <v>1385</v>
      </c>
      <c r="V24" s="411">
        <v>7.31</v>
      </c>
      <c r="W24" s="410">
        <v>7.13</v>
      </c>
      <c r="X24" s="410">
        <v>7.33</v>
      </c>
      <c r="Y24" s="410">
        <v>5.7</v>
      </c>
      <c r="Z24" s="410">
        <v>7.18</v>
      </c>
      <c r="AA24" s="410">
        <v>6.48</v>
      </c>
      <c r="AB24" s="410">
        <v>5.62</v>
      </c>
      <c r="AC24" s="1"/>
      <c r="AD24" s="149" t="s">
        <v>1385</v>
      </c>
      <c r="AE24" s="411">
        <v>6.82</v>
      </c>
      <c r="AF24" s="410">
        <v>6.89</v>
      </c>
      <c r="AG24" s="410">
        <v>8.01</v>
      </c>
      <c r="AH24" s="410">
        <v>7.32</v>
      </c>
      <c r="AI24" s="410">
        <v>7.33</v>
      </c>
      <c r="AJ24" s="410">
        <v>6.53</v>
      </c>
      <c r="AK24" s="410">
        <v>6.36</v>
      </c>
      <c r="AL24" s="1"/>
      <c r="AM24" s="149" t="s">
        <v>1385</v>
      </c>
      <c r="AN24" s="411">
        <v>7.12</v>
      </c>
      <c r="AO24" s="410">
        <v>7.65</v>
      </c>
      <c r="AP24" s="410">
        <v>6.35</v>
      </c>
      <c r="AQ24" s="410">
        <v>6.36</v>
      </c>
      <c r="AR24" s="410">
        <v>8.3000000000000007</v>
      </c>
      <c r="AS24" s="410">
        <v>7.55</v>
      </c>
      <c r="AT24" s="410">
        <v>6.33</v>
      </c>
      <c r="AU24" s="75"/>
    </row>
    <row r="25" spans="2:47" ht="10.5" customHeight="1" x14ac:dyDescent="0.25">
      <c r="B25" s="113"/>
      <c r="C25" s="149" t="s">
        <v>1386</v>
      </c>
      <c r="D25" s="411">
        <v>2</v>
      </c>
      <c r="E25" s="410">
        <v>1.61</v>
      </c>
      <c r="F25" s="410">
        <v>1.86</v>
      </c>
      <c r="G25" s="410">
        <v>1.88</v>
      </c>
      <c r="H25" s="410">
        <v>2.37</v>
      </c>
      <c r="I25" s="410">
        <v>2.2599999999999998</v>
      </c>
      <c r="J25" s="410">
        <v>2.15</v>
      </c>
      <c r="K25" s="1"/>
      <c r="L25" s="149" t="s">
        <v>1386</v>
      </c>
      <c r="M25" s="411">
        <v>1.62</v>
      </c>
      <c r="N25" s="410">
        <v>1.92</v>
      </c>
      <c r="O25" s="410">
        <v>1.95</v>
      </c>
      <c r="P25" s="410">
        <v>2.0499999999999998</v>
      </c>
      <c r="Q25" s="410">
        <v>2.0299999999999998</v>
      </c>
      <c r="R25" s="410">
        <v>2.13</v>
      </c>
      <c r="S25" s="410">
        <v>2.35</v>
      </c>
      <c r="T25" s="1"/>
      <c r="U25" s="149" t="s">
        <v>1386</v>
      </c>
      <c r="V25" s="411">
        <v>1.78</v>
      </c>
      <c r="W25" s="410">
        <v>1.52</v>
      </c>
      <c r="X25" s="410">
        <v>2.08</v>
      </c>
      <c r="Y25" s="410">
        <v>1.86</v>
      </c>
      <c r="Z25" s="410">
        <v>2.71</v>
      </c>
      <c r="AA25" s="410">
        <v>2.08</v>
      </c>
      <c r="AB25" s="410">
        <v>1.96</v>
      </c>
      <c r="AC25" s="1"/>
      <c r="AD25" s="149" t="s">
        <v>1386</v>
      </c>
      <c r="AE25" s="411">
        <v>1.69</v>
      </c>
      <c r="AF25" s="410">
        <v>1.36</v>
      </c>
      <c r="AG25" s="410">
        <v>1.53</v>
      </c>
      <c r="AH25" s="410">
        <v>1.21</v>
      </c>
      <c r="AI25" s="410">
        <v>1.85</v>
      </c>
      <c r="AJ25" s="410">
        <v>2.0299999999999998</v>
      </c>
      <c r="AK25" s="410">
        <v>1.81</v>
      </c>
      <c r="AL25" s="1"/>
      <c r="AM25" s="149" t="s">
        <v>1386</v>
      </c>
      <c r="AN25" s="411">
        <v>2.1800000000000002</v>
      </c>
      <c r="AO25" s="410">
        <v>1.49</v>
      </c>
      <c r="AP25" s="410">
        <v>2.06</v>
      </c>
      <c r="AQ25" s="410">
        <v>1.33</v>
      </c>
      <c r="AR25" s="410">
        <v>2.35</v>
      </c>
      <c r="AS25" s="410">
        <v>2.4500000000000002</v>
      </c>
      <c r="AT25" s="410">
        <v>1.98</v>
      </c>
      <c r="AU25" s="75"/>
    </row>
    <row r="26" spans="2:47" ht="10.5" customHeight="1" x14ac:dyDescent="0.25">
      <c r="B26" s="113"/>
      <c r="C26" s="149" t="s">
        <v>1387</v>
      </c>
      <c r="D26" s="411">
        <v>3.04</v>
      </c>
      <c r="E26" s="410">
        <v>3.42</v>
      </c>
      <c r="F26" s="410">
        <v>3.38</v>
      </c>
      <c r="G26" s="410">
        <v>2.78</v>
      </c>
      <c r="H26" s="410">
        <v>3.05</v>
      </c>
      <c r="I26" s="410">
        <v>3.38</v>
      </c>
      <c r="J26" s="410">
        <v>3.13</v>
      </c>
      <c r="K26" s="1"/>
      <c r="L26" s="149" t="s">
        <v>1387</v>
      </c>
      <c r="M26" s="411">
        <v>4.07</v>
      </c>
      <c r="N26" s="410">
        <v>3.6</v>
      </c>
      <c r="O26" s="410">
        <v>3.9</v>
      </c>
      <c r="P26" s="410">
        <v>4.28</v>
      </c>
      <c r="Q26" s="410">
        <v>4.03</v>
      </c>
      <c r="R26" s="410">
        <v>3.68</v>
      </c>
      <c r="S26" s="410">
        <v>4.43</v>
      </c>
      <c r="T26" s="1"/>
      <c r="U26" s="149" t="s">
        <v>1387</v>
      </c>
      <c r="V26" s="411">
        <v>4.07</v>
      </c>
      <c r="W26" s="410">
        <v>3.79</v>
      </c>
      <c r="X26" s="410">
        <v>4.6100000000000003</v>
      </c>
      <c r="Y26" s="410">
        <v>3.81</v>
      </c>
      <c r="Z26" s="410">
        <v>3.5</v>
      </c>
      <c r="AA26" s="410">
        <v>2.84</v>
      </c>
      <c r="AB26" s="410">
        <v>4.55</v>
      </c>
      <c r="AC26" s="1"/>
      <c r="AD26" s="149" t="s">
        <v>1387</v>
      </c>
      <c r="AE26" s="411">
        <v>4.93</v>
      </c>
      <c r="AF26" s="410">
        <v>5.51</v>
      </c>
      <c r="AG26" s="410">
        <v>3.33</v>
      </c>
      <c r="AH26" s="410">
        <v>3.54</v>
      </c>
      <c r="AI26" s="410">
        <v>3.08</v>
      </c>
      <c r="AJ26" s="410">
        <v>3.53</v>
      </c>
      <c r="AK26" s="410">
        <v>3.55</v>
      </c>
      <c r="AL26" s="1"/>
      <c r="AM26" s="149" t="s">
        <v>1387</v>
      </c>
      <c r="AN26" s="411">
        <v>4.54</v>
      </c>
      <c r="AO26" s="410">
        <v>3.93</v>
      </c>
      <c r="AP26" s="410">
        <v>4.51</v>
      </c>
      <c r="AQ26" s="410">
        <v>3.66</v>
      </c>
      <c r="AR26" s="410">
        <v>3.2</v>
      </c>
      <c r="AS26" s="410">
        <v>4.32</v>
      </c>
      <c r="AT26" s="410">
        <v>4.99</v>
      </c>
      <c r="AU26" s="75"/>
    </row>
    <row r="27" spans="2:47" ht="10.5" customHeight="1" x14ac:dyDescent="0.25">
      <c r="B27" s="113"/>
      <c r="C27" s="149" t="s">
        <v>1388</v>
      </c>
      <c r="D27" s="411">
        <v>2.2799999999999998</v>
      </c>
      <c r="E27" s="410">
        <v>2.77</v>
      </c>
      <c r="F27" s="410">
        <v>2.54</v>
      </c>
      <c r="G27" s="410">
        <v>2.11</v>
      </c>
      <c r="H27" s="410">
        <v>2.2400000000000002</v>
      </c>
      <c r="I27" s="410">
        <v>2.4900000000000002</v>
      </c>
      <c r="J27" s="410">
        <v>2.2599999999999998</v>
      </c>
      <c r="K27" s="1"/>
      <c r="L27" s="149" t="s">
        <v>1388</v>
      </c>
      <c r="M27" s="411">
        <v>3.17</v>
      </c>
      <c r="N27" s="410">
        <v>2.63</v>
      </c>
      <c r="O27" s="410">
        <v>2.77</v>
      </c>
      <c r="P27" s="410">
        <v>3</v>
      </c>
      <c r="Q27" s="410">
        <v>2.92</v>
      </c>
      <c r="R27" s="410">
        <v>2.5499999999999998</v>
      </c>
      <c r="S27" s="410">
        <v>3.07</v>
      </c>
      <c r="T27" s="1"/>
      <c r="U27" s="149" t="s">
        <v>1388</v>
      </c>
      <c r="V27" s="411">
        <v>3.04</v>
      </c>
      <c r="W27" s="410">
        <v>2.8</v>
      </c>
      <c r="X27" s="410">
        <v>3.36</v>
      </c>
      <c r="Y27" s="410">
        <v>2.88</v>
      </c>
      <c r="Z27" s="410">
        <v>2.5499999999999998</v>
      </c>
      <c r="AA27" s="410">
        <v>2.0099999999999998</v>
      </c>
      <c r="AB27" s="410">
        <v>3.31</v>
      </c>
      <c r="AC27" s="1"/>
      <c r="AD27" s="149" t="s">
        <v>1388</v>
      </c>
      <c r="AE27" s="411">
        <v>3.72</v>
      </c>
      <c r="AF27" s="410">
        <v>4.07</v>
      </c>
      <c r="AG27" s="410">
        <v>2.68</v>
      </c>
      <c r="AH27" s="410">
        <v>2.41</v>
      </c>
      <c r="AI27" s="410">
        <v>2.2599999999999998</v>
      </c>
      <c r="AJ27" s="410">
        <v>2.5099999999999998</v>
      </c>
      <c r="AK27" s="410">
        <v>2.4500000000000002</v>
      </c>
      <c r="AL27" s="1"/>
      <c r="AM27" s="149" t="s">
        <v>1388</v>
      </c>
      <c r="AN27" s="411">
        <v>3.32</v>
      </c>
      <c r="AO27" s="410">
        <v>2.99</v>
      </c>
      <c r="AP27" s="410">
        <v>3.2</v>
      </c>
      <c r="AQ27" s="410">
        <v>2.4900000000000002</v>
      </c>
      <c r="AR27" s="410">
        <v>2.31</v>
      </c>
      <c r="AS27" s="410">
        <v>2.83</v>
      </c>
      <c r="AT27" s="410">
        <v>3.49</v>
      </c>
      <c r="AU27" s="75"/>
    </row>
    <row r="28" spans="2:47" ht="10.5" customHeight="1" x14ac:dyDescent="0.25">
      <c r="B28" s="113"/>
      <c r="C28" s="149" t="s">
        <v>1389</v>
      </c>
      <c r="D28" s="411">
        <v>0.43</v>
      </c>
      <c r="E28" s="410">
        <v>1.66</v>
      </c>
      <c r="F28" s="410">
        <v>0.91</v>
      </c>
      <c r="G28" s="410">
        <v>0.8</v>
      </c>
      <c r="H28" s="410">
        <v>0.7</v>
      </c>
      <c r="I28" s="410">
        <v>0.59</v>
      </c>
      <c r="J28" s="410">
        <v>1.03</v>
      </c>
      <c r="K28" s="1"/>
      <c r="L28" s="149" t="s">
        <v>1389</v>
      </c>
      <c r="M28" s="411">
        <v>1.0900000000000001</v>
      </c>
      <c r="N28" s="410">
        <v>1.01</v>
      </c>
      <c r="O28" s="410">
        <v>0.97</v>
      </c>
      <c r="P28" s="410">
        <v>1.29</v>
      </c>
      <c r="Q28" s="410">
        <v>0.89</v>
      </c>
      <c r="R28" s="410">
        <v>1.1299999999999999</v>
      </c>
      <c r="S28" s="410">
        <v>1.06</v>
      </c>
      <c r="T28" s="1"/>
      <c r="U28" s="149" t="s">
        <v>1389</v>
      </c>
      <c r="V28" s="411">
        <v>1.08</v>
      </c>
      <c r="W28" s="410">
        <v>1.02</v>
      </c>
      <c r="X28" s="410">
        <v>0.85</v>
      </c>
      <c r="Y28" s="410">
        <v>1.0900000000000001</v>
      </c>
      <c r="Z28" s="410">
        <v>0.72</v>
      </c>
      <c r="AA28" s="410">
        <v>1.03</v>
      </c>
      <c r="AB28" s="410">
        <v>1.03</v>
      </c>
      <c r="AC28" s="1"/>
      <c r="AD28" s="149" t="s">
        <v>1389</v>
      </c>
      <c r="AE28" s="411">
        <v>0.88</v>
      </c>
      <c r="AF28" s="410">
        <v>0.44</v>
      </c>
      <c r="AG28" s="410">
        <v>1.1100000000000001</v>
      </c>
      <c r="AH28" s="410">
        <v>1.22</v>
      </c>
      <c r="AI28" s="410">
        <v>1.21</v>
      </c>
      <c r="AJ28" s="410">
        <v>0.77</v>
      </c>
      <c r="AK28" s="410">
        <v>0.89</v>
      </c>
      <c r="AL28" s="1"/>
      <c r="AM28" s="149" t="s">
        <v>1389</v>
      </c>
      <c r="AN28" s="411">
        <v>0.36</v>
      </c>
      <c r="AO28" s="410">
        <v>1.1000000000000001</v>
      </c>
      <c r="AP28" s="410">
        <v>0.64</v>
      </c>
      <c r="AQ28" s="410">
        <v>1.01</v>
      </c>
      <c r="AR28" s="410">
        <v>1.28</v>
      </c>
      <c r="AS28" s="410">
        <v>0.74</v>
      </c>
      <c r="AT28" s="410">
        <v>0.46</v>
      </c>
      <c r="AU28" s="75"/>
    </row>
    <row r="29" spans="2:47" ht="10.5" customHeight="1" x14ac:dyDescent="0.25">
      <c r="B29" s="113"/>
      <c r="C29" s="149" t="s">
        <v>1390</v>
      </c>
      <c r="D29" s="411">
        <v>0.35</v>
      </c>
      <c r="E29" s="410">
        <v>1.26</v>
      </c>
      <c r="F29" s="410">
        <v>0.7</v>
      </c>
      <c r="G29" s="410">
        <v>0.66</v>
      </c>
      <c r="H29" s="410">
        <v>0.57999999999999996</v>
      </c>
      <c r="I29" s="410">
        <v>0.46</v>
      </c>
      <c r="J29" s="410">
        <v>0.82</v>
      </c>
      <c r="K29" s="1"/>
      <c r="L29" s="149" t="s">
        <v>1390</v>
      </c>
      <c r="M29" s="411">
        <v>0.73</v>
      </c>
      <c r="N29" s="410">
        <v>0.76</v>
      </c>
      <c r="O29" s="410">
        <v>0.78</v>
      </c>
      <c r="P29" s="410">
        <v>0.97</v>
      </c>
      <c r="Q29" s="410">
        <v>0.6</v>
      </c>
      <c r="R29" s="410">
        <v>0.75</v>
      </c>
      <c r="S29" s="410">
        <v>0.72</v>
      </c>
      <c r="T29" s="1"/>
      <c r="U29" s="149" t="s">
        <v>1390</v>
      </c>
      <c r="V29" s="411">
        <v>0.85</v>
      </c>
      <c r="W29" s="410">
        <v>0.74</v>
      </c>
      <c r="X29" s="410">
        <v>0.72</v>
      </c>
      <c r="Y29" s="410">
        <v>0.78</v>
      </c>
      <c r="Z29" s="410">
        <v>0.51</v>
      </c>
      <c r="AA29" s="410">
        <v>0.81</v>
      </c>
      <c r="AB29" s="410">
        <v>0.78</v>
      </c>
      <c r="AC29" s="1"/>
      <c r="AD29" s="149" t="s">
        <v>1390</v>
      </c>
      <c r="AE29" s="411">
        <v>0.74</v>
      </c>
      <c r="AF29" s="410">
        <v>0.28999999999999998</v>
      </c>
      <c r="AG29" s="410">
        <v>0.88</v>
      </c>
      <c r="AH29" s="410">
        <v>0.8</v>
      </c>
      <c r="AI29" s="410">
        <v>1.04</v>
      </c>
      <c r="AJ29" s="410">
        <v>0.52</v>
      </c>
      <c r="AK29" s="410">
        <v>0.53</v>
      </c>
      <c r="AL29" s="1"/>
      <c r="AM29" s="149" t="s">
        <v>1390</v>
      </c>
      <c r="AN29" s="411">
        <v>0.18</v>
      </c>
      <c r="AO29" s="410">
        <v>0.81</v>
      </c>
      <c r="AP29" s="410">
        <v>0.41</v>
      </c>
      <c r="AQ29" s="410">
        <v>0.71</v>
      </c>
      <c r="AR29" s="410">
        <v>0.89</v>
      </c>
      <c r="AS29" s="410">
        <v>0.48</v>
      </c>
      <c r="AT29" s="410">
        <v>0.26</v>
      </c>
      <c r="AU29" s="75"/>
    </row>
    <row r="30" spans="2:47" ht="10.5" customHeight="1" x14ac:dyDescent="0.25">
      <c r="B30" s="113"/>
      <c r="C30" s="149" t="s">
        <v>1391</v>
      </c>
      <c r="D30" s="411">
        <v>3.07</v>
      </c>
      <c r="E30" s="410">
        <v>2.31</v>
      </c>
      <c r="F30" s="410">
        <v>2.4300000000000002</v>
      </c>
      <c r="G30" s="410">
        <v>3.16</v>
      </c>
      <c r="H30" s="410">
        <v>2.88</v>
      </c>
      <c r="I30" s="410">
        <v>2.33</v>
      </c>
      <c r="J30" s="410">
        <v>2.1</v>
      </c>
      <c r="K30" s="1"/>
      <c r="L30" s="149" t="s">
        <v>1391</v>
      </c>
      <c r="M30" s="411">
        <v>2.5</v>
      </c>
      <c r="N30" s="410">
        <v>2.39</v>
      </c>
      <c r="O30" s="410">
        <v>2.37</v>
      </c>
      <c r="P30" s="410">
        <v>2.57</v>
      </c>
      <c r="Q30" s="410">
        <v>3.25</v>
      </c>
      <c r="R30" s="410">
        <v>2.91</v>
      </c>
      <c r="S30" s="410">
        <v>2.4900000000000002</v>
      </c>
      <c r="T30" s="1"/>
      <c r="U30" s="149" t="s">
        <v>1391</v>
      </c>
      <c r="V30" s="411">
        <v>3.23</v>
      </c>
      <c r="W30" s="410">
        <v>2.4300000000000002</v>
      </c>
      <c r="X30" s="410">
        <v>3.29</v>
      </c>
      <c r="Y30" s="410">
        <v>2.5099999999999998</v>
      </c>
      <c r="Z30" s="410">
        <v>2.76</v>
      </c>
      <c r="AA30" s="410">
        <v>2.83</v>
      </c>
      <c r="AB30" s="410">
        <v>2.4500000000000002</v>
      </c>
      <c r="AC30" s="1"/>
      <c r="AD30" s="149" t="s">
        <v>1391</v>
      </c>
      <c r="AE30" s="411">
        <v>3.24</v>
      </c>
      <c r="AF30" s="410">
        <v>3.15</v>
      </c>
      <c r="AG30" s="410">
        <v>2.83</v>
      </c>
      <c r="AH30" s="410">
        <v>2.7</v>
      </c>
      <c r="AI30" s="410">
        <v>3.04</v>
      </c>
      <c r="AJ30" s="410">
        <v>2.81</v>
      </c>
      <c r="AK30" s="410">
        <v>3.17</v>
      </c>
      <c r="AL30" s="1"/>
      <c r="AM30" s="149" t="s">
        <v>1391</v>
      </c>
      <c r="AN30" s="411">
        <v>3.18</v>
      </c>
      <c r="AO30" s="410">
        <v>3.02</v>
      </c>
      <c r="AP30" s="410">
        <v>3.54</v>
      </c>
      <c r="AQ30" s="410">
        <v>3.04</v>
      </c>
      <c r="AR30" s="410">
        <v>3.03</v>
      </c>
      <c r="AS30" s="410">
        <v>2.2599999999999998</v>
      </c>
      <c r="AT30" s="410">
        <v>2.27</v>
      </c>
      <c r="AU30" s="75"/>
    </row>
    <row r="31" spans="2:47" ht="10.5" customHeight="1" x14ac:dyDescent="0.25">
      <c r="B31" s="113"/>
      <c r="C31" s="149" t="s">
        <v>1392</v>
      </c>
      <c r="D31" s="411">
        <v>2.95</v>
      </c>
      <c r="E31" s="410">
        <v>2.21</v>
      </c>
      <c r="F31" s="410">
        <v>2.19</v>
      </c>
      <c r="G31" s="410">
        <v>2.73</v>
      </c>
      <c r="H31" s="410">
        <v>2.41</v>
      </c>
      <c r="I31" s="410">
        <v>1.9</v>
      </c>
      <c r="J31" s="410">
        <v>1.93</v>
      </c>
      <c r="K31" s="1"/>
      <c r="L31" s="149" t="s">
        <v>1392</v>
      </c>
      <c r="M31" s="411">
        <v>2.2400000000000002</v>
      </c>
      <c r="N31" s="410">
        <v>2.0499999999999998</v>
      </c>
      <c r="O31" s="410">
        <v>2.0499999999999998</v>
      </c>
      <c r="P31" s="410">
        <v>2.16</v>
      </c>
      <c r="Q31" s="410">
        <v>2.71</v>
      </c>
      <c r="R31" s="410">
        <v>2.34</v>
      </c>
      <c r="S31" s="410">
        <v>2.16</v>
      </c>
      <c r="T31" s="1"/>
      <c r="U31" s="149" t="s">
        <v>1392</v>
      </c>
      <c r="V31" s="411">
        <v>2.77</v>
      </c>
      <c r="W31" s="410">
        <v>1.95</v>
      </c>
      <c r="X31" s="410">
        <v>2.76</v>
      </c>
      <c r="Y31" s="410">
        <v>2.06</v>
      </c>
      <c r="Z31" s="410">
        <v>2.1800000000000002</v>
      </c>
      <c r="AA31" s="410">
        <v>2.21</v>
      </c>
      <c r="AB31" s="410">
        <v>2.09</v>
      </c>
      <c r="AC31" s="1"/>
      <c r="AD31" s="149" t="s">
        <v>1392</v>
      </c>
      <c r="AE31" s="411">
        <v>2.8</v>
      </c>
      <c r="AF31" s="410">
        <v>2.7</v>
      </c>
      <c r="AG31" s="410">
        <v>2.2200000000000002</v>
      </c>
      <c r="AH31" s="410">
        <v>2.06</v>
      </c>
      <c r="AI31" s="410">
        <v>2.46</v>
      </c>
      <c r="AJ31" s="410">
        <v>2.14</v>
      </c>
      <c r="AK31" s="410">
        <v>2.71</v>
      </c>
      <c r="AL31" s="1"/>
      <c r="AM31" s="149" t="s">
        <v>1392</v>
      </c>
      <c r="AN31" s="411">
        <v>2.93</v>
      </c>
      <c r="AO31" s="410">
        <v>2.77</v>
      </c>
      <c r="AP31" s="410">
        <v>2.96</v>
      </c>
      <c r="AQ31" s="410">
        <v>2.5499999999999998</v>
      </c>
      <c r="AR31" s="410">
        <v>2.37</v>
      </c>
      <c r="AS31" s="410">
        <v>1.73</v>
      </c>
      <c r="AT31" s="410">
        <v>1.93</v>
      </c>
      <c r="AU31" s="75"/>
    </row>
    <row r="32" spans="2:47" ht="10.5" customHeight="1" x14ac:dyDescent="0.25">
      <c r="B32" s="113"/>
      <c r="C32" s="149" t="s">
        <v>1393</v>
      </c>
      <c r="D32" s="411">
        <v>2.16</v>
      </c>
      <c r="E32" s="410">
        <v>2.36</v>
      </c>
      <c r="F32" s="410">
        <v>2.67</v>
      </c>
      <c r="G32" s="410">
        <v>2.34</v>
      </c>
      <c r="H32" s="410">
        <v>3.33</v>
      </c>
      <c r="I32" s="410">
        <v>3.01</v>
      </c>
      <c r="J32" s="410">
        <v>2.5499999999999998</v>
      </c>
      <c r="K32" s="1"/>
      <c r="L32" s="149" t="s">
        <v>1393</v>
      </c>
      <c r="M32" s="411">
        <v>2.98</v>
      </c>
      <c r="N32" s="410">
        <v>2.79</v>
      </c>
      <c r="O32" s="410">
        <v>3.01</v>
      </c>
      <c r="P32" s="410">
        <v>2.2799999999999998</v>
      </c>
      <c r="Q32" s="410">
        <v>3.16</v>
      </c>
      <c r="R32" s="410">
        <v>2.58</v>
      </c>
      <c r="S32" s="410">
        <v>2.65</v>
      </c>
      <c r="T32" s="1"/>
      <c r="U32" s="149" t="s">
        <v>1393</v>
      </c>
      <c r="V32" s="411">
        <v>2.4</v>
      </c>
      <c r="W32" s="410">
        <v>2.14</v>
      </c>
      <c r="X32" s="410">
        <v>3.47</v>
      </c>
      <c r="Y32" s="410">
        <v>2.46</v>
      </c>
      <c r="Z32" s="410">
        <v>2.64</v>
      </c>
      <c r="AA32" s="410">
        <v>2.02</v>
      </c>
      <c r="AB32" s="410">
        <v>2.72</v>
      </c>
      <c r="AC32" s="1"/>
      <c r="AD32" s="149" t="s">
        <v>1393</v>
      </c>
      <c r="AE32" s="411">
        <v>3.32</v>
      </c>
      <c r="AF32" s="410">
        <v>2.84</v>
      </c>
      <c r="AG32" s="410">
        <v>2.29</v>
      </c>
      <c r="AH32" s="410">
        <v>2.56</v>
      </c>
      <c r="AI32" s="410">
        <v>2.38</v>
      </c>
      <c r="AJ32" s="410">
        <v>2.5</v>
      </c>
      <c r="AK32" s="410">
        <v>2.4</v>
      </c>
      <c r="AL32" s="1"/>
      <c r="AM32" s="149" t="s">
        <v>1393</v>
      </c>
      <c r="AN32" s="411">
        <v>2.2000000000000002</v>
      </c>
      <c r="AO32" s="410">
        <v>2.5</v>
      </c>
      <c r="AP32" s="410">
        <v>2.61</v>
      </c>
      <c r="AQ32" s="410">
        <v>2.89</v>
      </c>
      <c r="AR32" s="410">
        <v>2.88</v>
      </c>
      <c r="AS32" s="410">
        <v>2.4700000000000002</v>
      </c>
      <c r="AT32" s="410">
        <v>2.48</v>
      </c>
      <c r="AU32" s="75"/>
    </row>
    <row r="33" spans="2:47" ht="10.5" customHeight="1" x14ac:dyDescent="0.25">
      <c r="B33" s="113"/>
      <c r="C33" s="149" t="s">
        <v>1394</v>
      </c>
      <c r="D33" s="411">
        <v>2.46</v>
      </c>
      <c r="E33" s="410">
        <v>2.2599999999999998</v>
      </c>
      <c r="F33" s="410">
        <v>2.4500000000000002</v>
      </c>
      <c r="G33" s="410">
        <v>2.25</v>
      </c>
      <c r="H33" s="410">
        <v>2.69</v>
      </c>
      <c r="I33" s="410">
        <v>3.05</v>
      </c>
      <c r="J33" s="410">
        <v>2.56</v>
      </c>
      <c r="K33" s="1"/>
      <c r="L33" s="149" t="s">
        <v>1394</v>
      </c>
      <c r="M33" s="411">
        <v>2.68</v>
      </c>
      <c r="N33" s="410">
        <v>3.07</v>
      </c>
      <c r="O33" s="410">
        <v>2.75</v>
      </c>
      <c r="P33" s="410">
        <v>1.92</v>
      </c>
      <c r="Q33" s="410">
        <v>3.49</v>
      </c>
      <c r="R33" s="410">
        <v>2.75</v>
      </c>
      <c r="S33" s="410">
        <v>2.78</v>
      </c>
      <c r="T33" s="1"/>
      <c r="U33" s="149" t="s">
        <v>1394</v>
      </c>
      <c r="V33" s="411">
        <v>2.67</v>
      </c>
      <c r="W33" s="410">
        <v>2.29</v>
      </c>
      <c r="X33" s="410">
        <v>3.24</v>
      </c>
      <c r="Y33" s="410">
        <v>2.13</v>
      </c>
      <c r="Z33" s="410">
        <v>2.99</v>
      </c>
      <c r="AA33" s="410">
        <v>2.08</v>
      </c>
      <c r="AB33" s="410">
        <v>2.91</v>
      </c>
      <c r="AC33" s="1"/>
      <c r="AD33" s="149" t="s">
        <v>1394</v>
      </c>
      <c r="AE33" s="411">
        <v>3.23</v>
      </c>
      <c r="AF33" s="410">
        <v>3.03</v>
      </c>
      <c r="AG33" s="410">
        <v>2.38</v>
      </c>
      <c r="AH33" s="410">
        <v>2.58</v>
      </c>
      <c r="AI33" s="410">
        <v>2.34</v>
      </c>
      <c r="AJ33" s="410">
        <v>2.04</v>
      </c>
      <c r="AK33" s="410">
        <v>1.96</v>
      </c>
      <c r="AL33" s="1"/>
      <c r="AM33" s="149" t="s">
        <v>1394</v>
      </c>
      <c r="AN33" s="411">
        <v>2.1</v>
      </c>
      <c r="AO33" s="410">
        <v>2.5499999999999998</v>
      </c>
      <c r="AP33" s="410">
        <v>3.19</v>
      </c>
      <c r="AQ33" s="410">
        <v>1.82</v>
      </c>
      <c r="AR33" s="410">
        <v>2.57</v>
      </c>
      <c r="AS33" s="410">
        <v>2.6</v>
      </c>
      <c r="AT33" s="410">
        <v>3.25</v>
      </c>
      <c r="AU33" s="75"/>
    </row>
    <row r="34" spans="2:47" ht="10.5" customHeight="1" x14ac:dyDescent="0.25">
      <c r="B34" s="113"/>
      <c r="C34" s="149" t="s">
        <v>1395</v>
      </c>
      <c r="D34" s="411">
        <v>1.28</v>
      </c>
      <c r="E34" s="410">
        <v>1.47</v>
      </c>
      <c r="F34" s="410">
        <v>1.93</v>
      </c>
      <c r="G34" s="410">
        <v>1.48</v>
      </c>
      <c r="H34" s="410">
        <v>2.4700000000000002</v>
      </c>
      <c r="I34" s="410">
        <v>1.6</v>
      </c>
      <c r="J34" s="410">
        <v>1.69</v>
      </c>
      <c r="K34" s="1"/>
      <c r="L34" s="149" t="s">
        <v>1395</v>
      </c>
      <c r="M34" s="411">
        <v>1.99</v>
      </c>
      <c r="N34" s="410">
        <v>1.44</v>
      </c>
      <c r="O34" s="410">
        <v>1.85</v>
      </c>
      <c r="P34" s="410">
        <v>1.65</v>
      </c>
      <c r="Q34" s="410">
        <v>1.53</v>
      </c>
      <c r="R34" s="410">
        <v>1.1399999999999999</v>
      </c>
      <c r="S34" s="410">
        <v>1.44</v>
      </c>
      <c r="T34" s="1"/>
      <c r="U34" s="149" t="s">
        <v>1395</v>
      </c>
      <c r="V34" s="411">
        <v>1.39</v>
      </c>
      <c r="W34" s="410">
        <v>1.1299999999999999</v>
      </c>
      <c r="X34" s="410">
        <v>2.15</v>
      </c>
      <c r="Y34" s="410">
        <v>1.54</v>
      </c>
      <c r="Z34" s="410">
        <v>1.22</v>
      </c>
      <c r="AA34" s="410">
        <v>1.01</v>
      </c>
      <c r="AB34" s="410">
        <v>1.45</v>
      </c>
      <c r="AC34" s="1"/>
      <c r="AD34" s="149" t="s">
        <v>1395</v>
      </c>
      <c r="AE34" s="411">
        <v>1.95</v>
      </c>
      <c r="AF34" s="410">
        <v>1.59</v>
      </c>
      <c r="AG34" s="410">
        <v>1.22</v>
      </c>
      <c r="AH34" s="410">
        <v>1.35</v>
      </c>
      <c r="AI34" s="410">
        <v>1.53</v>
      </c>
      <c r="AJ34" s="410">
        <v>1.74</v>
      </c>
      <c r="AK34" s="410">
        <v>1.53</v>
      </c>
      <c r="AL34" s="1"/>
      <c r="AM34" s="149" t="s">
        <v>1395</v>
      </c>
      <c r="AN34" s="411">
        <v>1.51</v>
      </c>
      <c r="AO34" s="410">
        <v>1.7</v>
      </c>
      <c r="AP34" s="410">
        <v>1.19</v>
      </c>
      <c r="AQ34" s="410">
        <v>2.3199999999999998</v>
      </c>
      <c r="AR34" s="410">
        <v>1.66</v>
      </c>
      <c r="AS34" s="410">
        <v>1.19</v>
      </c>
      <c r="AT34" s="410">
        <v>0.83</v>
      </c>
      <c r="AU34" s="75"/>
    </row>
    <row r="35" spans="2:47" ht="10.5" customHeight="1" x14ac:dyDescent="0.25">
      <c r="B35" s="113"/>
      <c r="C35" s="149" t="s">
        <v>1396</v>
      </c>
      <c r="D35" s="411">
        <v>2.95</v>
      </c>
      <c r="E35" s="410">
        <v>3.81</v>
      </c>
      <c r="F35" s="410">
        <v>2.92</v>
      </c>
      <c r="G35" s="410">
        <v>4.09</v>
      </c>
      <c r="H35" s="410">
        <v>2.64</v>
      </c>
      <c r="I35" s="410">
        <v>3.53</v>
      </c>
      <c r="J35" s="410">
        <v>3.54</v>
      </c>
      <c r="K35" s="1"/>
      <c r="L35" s="149" t="s">
        <v>1396</v>
      </c>
      <c r="M35" s="411">
        <v>4.59</v>
      </c>
      <c r="N35" s="410">
        <v>5.38</v>
      </c>
      <c r="O35" s="410">
        <v>4.6399999999999997</v>
      </c>
      <c r="P35" s="410">
        <v>4</v>
      </c>
      <c r="Q35" s="410">
        <v>4.22</v>
      </c>
      <c r="R35" s="410">
        <v>4.84</v>
      </c>
      <c r="S35" s="410">
        <v>5.07</v>
      </c>
      <c r="T35" s="1"/>
      <c r="U35" s="149" t="s">
        <v>1396</v>
      </c>
      <c r="V35" s="411">
        <v>4.12</v>
      </c>
      <c r="W35" s="410">
        <v>3.94</v>
      </c>
      <c r="X35" s="410">
        <v>4.47</v>
      </c>
      <c r="Y35" s="410">
        <v>4.43</v>
      </c>
      <c r="Z35" s="410">
        <v>4.42</v>
      </c>
      <c r="AA35" s="410">
        <v>4.83</v>
      </c>
      <c r="AB35" s="410">
        <v>5.26</v>
      </c>
      <c r="AC35" s="1"/>
      <c r="AD35" s="149" t="s">
        <v>1396</v>
      </c>
      <c r="AE35" s="411">
        <v>4.7300000000000004</v>
      </c>
      <c r="AF35" s="410">
        <v>3.63</v>
      </c>
      <c r="AG35" s="410">
        <v>3.94</v>
      </c>
      <c r="AH35" s="410">
        <v>4.04</v>
      </c>
      <c r="AI35" s="410">
        <v>3.57</v>
      </c>
      <c r="AJ35" s="410">
        <v>5.62</v>
      </c>
      <c r="AK35" s="410">
        <v>4.17</v>
      </c>
      <c r="AL35" s="1"/>
      <c r="AM35" s="149" t="s">
        <v>1396</v>
      </c>
      <c r="AN35" s="411">
        <v>4.4400000000000004</v>
      </c>
      <c r="AO35" s="410">
        <v>4.62</v>
      </c>
      <c r="AP35" s="410">
        <v>5.04</v>
      </c>
      <c r="AQ35" s="410">
        <v>4.54</v>
      </c>
      <c r="AR35" s="410">
        <v>3.5</v>
      </c>
      <c r="AS35" s="410">
        <v>6.17</v>
      </c>
      <c r="AT35" s="410">
        <v>5.58</v>
      </c>
      <c r="AU35" s="75"/>
    </row>
    <row r="36" spans="2:47" ht="10.5" customHeight="1" x14ac:dyDescent="0.25">
      <c r="B36" s="113"/>
      <c r="C36" s="149" t="s">
        <v>1397</v>
      </c>
      <c r="D36" s="411">
        <v>2.15</v>
      </c>
      <c r="E36" s="410">
        <v>3.22</v>
      </c>
      <c r="F36" s="410">
        <v>2.34</v>
      </c>
      <c r="G36" s="410">
        <v>2.84</v>
      </c>
      <c r="H36" s="410">
        <v>2.41</v>
      </c>
      <c r="I36" s="410">
        <v>2.59</v>
      </c>
      <c r="J36" s="410">
        <v>2.5499999999999998</v>
      </c>
      <c r="K36" s="1"/>
      <c r="L36" s="149" t="s">
        <v>1397</v>
      </c>
      <c r="M36" s="411">
        <v>4.12</v>
      </c>
      <c r="N36" s="410">
        <v>4.6900000000000004</v>
      </c>
      <c r="O36" s="410">
        <v>3.41</v>
      </c>
      <c r="P36" s="410">
        <v>3.14</v>
      </c>
      <c r="Q36" s="410">
        <v>3.35</v>
      </c>
      <c r="R36" s="410">
        <v>3.48</v>
      </c>
      <c r="S36" s="410">
        <v>3.98</v>
      </c>
      <c r="T36" s="1"/>
      <c r="U36" s="149" t="s">
        <v>1397</v>
      </c>
      <c r="V36" s="411">
        <v>3.74</v>
      </c>
      <c r="W36" s="410">
        <v>3.08</v>
      </c>
      <c r="X36" s="410">
        <v>3.45</v>
      </c>
      <c r="Y36" s="410">
        <v>3.52</v>
      </c>
      <c r="Z36" s="410">
        <v>3.58</v>
      </c>
      <c r="AA36" s="410">
        <v>3.08</v>
      </c>
      <c r="AB36" s="410">
        <v>4.26</v>
      </c>
      <c r="AC36" s="1"/>
      <c r="AD36" s="149" t="s">
        <v>1397</v>
      </c>
      <c r="AE36" s="411">
        <v>4.3499999999999996</v>
      </c>
      <c r="AF36" s="410">
        <v>3.6</v>
      </c>
      <c r="AG36" s="410">
        <v>3.22</v>
      </c>
      <c r="AH36" s="410">
        <v>3</v>
      </c>
      <c r="AI36" s="410">
        <v>2.36</v>
      </c>
      <c r="AJ36" s="410">
        <v>3.94</v>
      </c>
      <c r="AK36" s="410">
        <v>3.16</v>
      </c>
      <c r="AL36" s="1"/>
      <c r="AM36" s="149" t="s">
        <v>1397</v>
      </c>
      <c r="AN36" s="411">
        <v>4.0999999999999996</v>
      </c>
      <c r="AO36" s="410">
        <v>4.1399999999999997</v>
      </c>
      <c r="AP36" s="410">
        <v>3.93</v>
      </c>
      <c r="AQ36" s="410">
        <v>3.78</v>
      </c>
      <c r="AR36" s="410">
        <v>2.67</v>
      </c>
      <c r="AS36" s="410">
        <v>4.84</v>
      </c>
      <c r="AT36" s="410">
        <v>5.16</v>
      </c>
      <c r="AU36" s="75"/>
    </row>
    <row r="37" spans="2:47" ht="10.5" customHeight="1" x14ac:dyDescent="0.25">
      <c r="B37" s="113"/>
      <c r="C37" s="149" t="s">
        <v>1398</v>
      </c>
      <c r="D37" s="411">
        <v>2.19</v>
      </c>
      <c r="E37" s="410">
        <v>2.36</v>
      </c>
      <c r="F37" s="410">
        <v>1.73</v>
      </c>
      <c r="G37" s="410">
        <v>2.79</v>
      </c>
      <c r="H37" s="410">
        <v>1.3</v>
      </c>
      <c r="I37" s="410">
        <v>2.12</v>
      </c>
      <c r="J37" s="410">
        <v>2.58</v>
      </c>
      <c r="K37" s="1"/>
      <c r="L37" s="149" t="s">
        <v>1398</v>
      </c>
      <c r="M37" s="411">
        <v>2.56</v>
      </c>
      <c r="N37" s="410">
        <v>2.82</v>
      </c>
      <c r="O37" s="410">
        <v>2.87</v>
      </c>
      <c r="P37" s="410">
        <v>2.16</v>
      </c>
      <c r="Q37" s="410">
        <v>2.23</v>
      </c>
      <c r="R37" s="410">
        <v>2.68</v>
      </c>
      <c r="S37" s="410">
        <v>3.01</v>
      </c>
      <c r="T37" s="1"/>
      <c r="U37" s="149" t="s">
        <v>1398</v>
      </c>
      <c r="V37" s="411">
        <v>2.3199999999999998</v>
      </c>
      <c r="W37" s="410">
        <v>2.2999999999999998</v>
      </c>
      <c r="X37" s="410">
        <v>2.74</v>
      </c>
      <c r="Y37" s="410">
        <v>2.58</v>
      </c>
      <c r="Z37" s="410">
        <v>2.2000000000000002</v>
      </c>
      <c r="AA37" s="410">
        <v>2.8</v>
      </c>
      <c r="AB37" s="410">
        <v>3.05</v>
      </c>
      <c r="AC37" s="1"/>
      <c r="AD37" s="149" t="s">
        <v>1398</v>
      </c>
      <c r="AE37" s="411">
        <v>2.77</v>
      </c>
      <c r="AF37" s="410">
        <v>1.65</v>
      </c>
      <c r="AG37" s="410">
        <v>2.19</v>
      </c>
      <c r="AH37" s="410">
        <v>2.37</v>
      </c>
      <c r="AI37" s="410">
        <v>2.44</v>
      </c>
      <c r="AJ37" s="410">
        <v>3.22</v>
      </c>
      <c r="AK37" s="410">
        <v>2.64</v>
      </c>
      <c r="AL37" s="1"/>
      <c r="AM37" s="149" t="s">
        <v>1398</v>
      </c>
      <c r="AN37" s="411">
        <v>2.5</v>
      </c>
      <c r="AO37" s="410">
        <v>2.71</v>
      </c>
      <c r="AP37" s="410">
        <v>3</v>
      </c>
      <c r="AQ37" s="410">
        <v>2.4</v>
      </c>
      <c r="AR37" s="410">
        <v>2.13</v>
      </c>
      <c r="AS37" s="410">
        <v>3.16</v>
      </c>
      <c r="AT37" s="410">
        <v>3.2</v>
      </c>
      <c r="AU37" s="75"/>
    </row>
    <row r="38" spans="2:47" ht="10.5" customHeight="1" x14ac:dyDescent="0.25">
      <c r="B38" s="113"/>
      <c r="C38" s="149" t="s">
        <v>1399</v>
      </c>
      <c r="D38" s="411">
        <v>2.21</v>
      </c>
      <c r="E38" s="410">
        <v>2.96</v>
      </c>
      <c r="F38" s="410">
        <v>2.04</v>
      </c>
      <c r="G38" s="410">
        <v>2.58</v>
      </c>
      <c r="H38" s="410">
        <v>1.9</v>
      </c>
      <c r="I38" s="410">
        <v>2.0699999999999998</v>
      </c>
      <c r="J38" s="410">
        <v>2.77</v>
      </c>
      <c r="K38" s="1"/>
      <c r="L38" s="149" t="s">
        <v>1399</v>
      </c>
      <c r="M38" s="411">
        <v>3.54</v>
      </c>
      <c r="N38" s="410">
        <v>3.9</v>
      </c>
      <c r="O38" s="410">
        <v>3.18</v>
      </c>
      <c r="P38" s="410">
        <v>3</v>
      </c>
      <c r="Q38" s="410">
        <v>3.01</v>
      </c>
      <c r="R38" s="410">
        <v>3.4</v>
      </c>
      <c r="S38" s="410">
        <v>3.51</v>
      </c>
      <c r="T38" s="1"/>
      <c r="U38" s="149" t="s">
        <v>1399</v>
      </c>
      <c r="V38" s="411">
        <v>3.32</v>
      </c>
      <c r="W38" s="410">
        <v>3.16</v>
      </c>
      <c r="X38" s="410">
        <v>3.47</v>
      </c>
      <c r="Y38" s="410">
        <v>3.15</v>
      </c>
      <c r="Z38" s="410">
        <v>3.39</v>
      </c>
      <c r="AA38" s="410">
        <v>3.77</v>
      </c>
      <c r="AB38" s="410">
        <v>3.94</v>
      </c>
      <c r="AC38" s="1"/>
      <c r="AD38" s="149" t="s">
        <v>1399</v>
      </c>
      <c r="AE38" s="411">
        <v>3.66</v>
      </c>
      <c r="AF38" s="410">
        <v>2.44</v>
      </c>
      <c r="AG38" s="410">
        <v>2.34</v>
      </c>
      <c r="AH38" s="410">
        <v>2.79</v>
      </c>
      <c r="AI38" s="410">
        <v>2.15</v>
      </c>
      <c r="AJ38" s="410">
        <v>3.01</v>
      </c>
      <c r="AK38" s="410">
        <v>3.02</v>
      </c>
      <c r="AL38" s="1"/>
      <c r="AM38" s="149" t="s">
        <v>1399</v>
      </c>
      <c r="AN38" s="411">
        <v>3.46</v>
      </c>
      <c r="AO38" s="410">
        <v>3.68</v>
      </c>
      <c r="AP38" s="410">
        <v>3.99</v>
      </c>
      <c r="AQ38" s="410">
        <v>3.6</v>
      </c>
      <c r="AR38" s="410">
        <v>2.65</v>
      </c>
      <c r="AS38" s="410">
        <v>4.13</v>
      </c>
      <c r="AT38" s="410">
        <v>4.53</v>
      </c>
      <c r="AU38" s="75"/>
    </row>
    <row r="39" spans="2:47" ht="10.5" customHeight="1" x14ac:dyDescent="0.25">
      <c r="B39" s="113"/>
      <c r="C39" s="149" t="s">
        <v>1400</v>
      </c>
      <c r="D39" s="411">
        <v>1.5</v>
      </c>
      <c r="E39" s="410">
        <v>2.37</v>
      </c>
      <c r="F39" s="410">
        <v>1.78</v>
      </c>
      <c r="G39" s="410">
        <v>1.93</v>
      </c>
      <c r="H39" s="410">
        <v>1.67</v>
      </c>
      <c r="I39" s="410">
        <v>1.73</v>
      </c>
      <c r="J39" s="410">
        <v>1.9</v>
      </c>
      <c r="K39" s="1"/>
      <c r="L39" s="149" t="s">
        <v>1400</v>
      </c>
      <c r="M39" s="411">
        <v>3.07</v>
      </c>
      <c r="N39" s="410">
        <v>3.55</v>
      </c>
      <c r="O39" s="410">
        <v>2.59</v>
      </c>
      <c r="P39" s="410">
        <v>2.54</v>
      </c>
      <c r="Q39" s="410">
        <v>2.44</v>
      </c>
      <c r="R39" s="410">
        <v>2.52</v>
      </c>
      <c r="S39" s="410">
        <v>2.77</v>
      </c>
      <c r="T39" s="1"/>
      <c r="U39" s="149" t="s">
        <v>1400</v>
      </c>
      <c r="V39" s="411">
        <v>3.09</v>
      </c>
      <c r="W39" s="410">
        <v>2.48</v>
      </c>
      <c r="X39" s="410">
        <v>2.71</v>
      </c>
      <c r="Y39" s="410">
        <v>2.2999999999999998</v>
      </c>
      <c r="Z39" s="410">
        <v>2.91</v>
      </c>
      <c r="AA39" s="410">
        <v>2.34</v>
      </c>
      <c r="AB39" s="410">
        <v>2.87</v>
      </c>
      <c r="AC39" s="1"/>
      <c r="AD39" s="149" t="s">
        <v>1400</v>
      </c>
      <c r="AE39" s="411">
        <v>3.43</v>
      </c>
      <c r="AF39" s="410">
        <v>2.1</v>
      </c>
      <c r="AG39" s="410">
        <v>1.61</v>
      </c>
      <c r="AH39" s="410">
        <v>2.2400000000000002</v>
      </c>
      <c r="AI39" s="410">
        <v>1.24</v>
      </c>
      <c r="AJ39" s="410">
        <v>2.2400000000000002</v>
      </c>
      <c r="AK39" s="410">
        <v>2.08</v>
      </c>
      <c r="AL39" s="1"/>
      <c r="AM39" s="149" t="s">
        <v>1400</v>
      </c>
      <c r="AN39" s="411">
        <v>3.21</v>
      </c>
      <c r="AO39" s="410">
        <v>3.18</v>
      </c>
      <c r="AP39" s="410">
        <v>2.93</v>
      </c>
      <c r="AQ39" s="410">
        <v>3</v>
      </c>
      <c r="AR39" s="410">
        <v>2.14</v>
      </c>
      <c r="AS39" s="410">
        <v>3.2</v>
      </c>
      <c r="AT39" s="410">
        <v>4.03</v>
      </c>
      <c r="AU39" s="75"/>
    </row>
    <row r="40" spans="2:47" ht="10.5" customHeight="1" x14ac:dyDescent="0.25">
      <c r="B40" s="113"/>
      <c r="C40" s="149" t="s">
        <v>1401</v>
      </c>
      <c r="D40" s="411">
        <v>1.7</v>
      </c>
      <c r="E40" s="410">
        <v>1.89</v>
      </c>
      <c r="F40" s="410">
        <v>1.1100000000000001</v>
      </c>
      <c r="G40" s="410">
        <v>1.63</v>
      </c>
      <c r="H40" s="410">
        <v>0.99</v>
      </c>
      <c r="I40" s="410">
        <v>1.1299999999999999</v>
      </c>
      <c r="J40" s="410">
        <v>2.02</v>
      </c>
      <c r="K40" s="1"/>
      <c r="L40" s="149" t="s">
        <v>1401</v>
      </c>
      <c r="M40" s="411">
        <v>2.0099999999999998</v>
      </c>
      <c r="N40" s="410">
        <v>1.98</v>
      </c>
      <c r="O40" s="410">
        <v>1.74</v>
      </c>
      <c r="P40" s="410">
        <v>1.5</v>
      </c>
      <c r="Q40" s="410">
        <v>1.55</v>
      </c>
      <c r="R40" s="410">
        <v>1.87</v>
      </c>
      <c r="S40" s="410">
        <v>2.0499999999999998</v>
      </c>
      <c r="T40" s="1"/>
      <c r="U40" s="149" t="s">
        <v>1401</v>
      </c>
      <c r="V40" s="411">
        <v>1.76</v>
      </c>
      <c r="W40" s="410">
        <v>1.77</v>
      </c>
      <c r="X40" s="410">
        <v>2.06</v>
      </c>
      <c r="Y40" s="410">
        <v>1.84</v>
      </c>
      <c r="Z40" s="410">
        <v>1.55</v>
      </c>
      <c r="AA40" s="410">
        <v>2.14</v>
      </c>
      <c r="AB40" s="410">
        <v>2.4500000000000002</v>
      </c>
      <c r="AC40" s="1"/>
      <c r="AD40" s="149" t="s">
        <v>1401</v>
      </c>
      <c r="AE40" s="411">
        <v>2.16</v>
      </c>
      <c r="AF40" s="410">
        <v>1.28</v>
      </c>
      <c r="AG40" s="410">
        <v>1.38</v>
      </c>
      <c r="AH40" s="410">
        <v>1.42</v>
      </c>
      <c r="AI40" s="410">
        <v>1.51</v>
      </c>
      <c r="AJ40" s="410">
        <v>1.79</v>
      </c>
      <c r="AK40" s="410">
        <v>2</v>
      </c>
      <c r="AL40" s="1"/>
      <c r="AM40" s="149" t="s">
        <v>1401</v>
      </c>
      <c r="AN40" s="411">
        <v>1.99</v>
      </c>
      <c r="AO40" s="410">
        <v>2.2200000000000002</v>
      </c>
      <c r="AP40" s="410">
        <v>2.44</v>
      </c>
      <c r="AQ40" s="410">
        <v>1.79</v>
      </c>
      <c r="AR40" s="410">
        <v>1.48</v>
      </c>
      <c r="AS40" s="410">
        <v>2.13</v>
      </c>
      <c r="AT40" s="410">
        <v>2.69</v>
      </c>
      <c r="AU40" s="75"/>
    </row>
    <row r="41" spans="2:47" ht="10.5" customHeight="1" x14ac:dyDescent="0.25">
      <c r="B41" s="113"/>
      <c r="C41" s="149" t="s">
        <v>1402</v>
      </c>
      <c r="D41" s="411">
        <v>0.44</v>
      </c>
      <c r="E41" s="410">
        <v>0.47</v>
      </c>
      <c r="F41" s="410">
        <v>0.52</v>
      </c>
      <c r="G41" s="410">
        <v>0.66</v>
      </c>
      <c r="H41" s="410">
        <v>0.41</v>
      </c>
      <c r="I41" s="410">
        <v>0.39</v>
      </c>
      <c r="J41" s="410">
        <v>0.53</v>
      </c>
      <c r="K41" s="1"/>
      <c r="L41" s="149" t="s">
        <v>1402</v>
      </c>
      <c r="M41" s="411">
        <v>0.73</v>
      </c>
      <c r="N41" s="410">
        <v>0.46</v>
      </c>
      <c r="O41" s="410">
        <v>0.63</v>
      </c>
      <c r="P41" s="410">
        <v>0.59</v>
      </c>
      <c r="Q41" s="410">
        <v>0.44</v>
      </c>
      <c r="R41" s="410">
        <v>0.56999999999999995</v>
      </c>
      <c r="S41" s="410">
        <v>0.48</v>
      </c>
      <c r="T41" s="1"/>
      <c r="U41" s="149" t="s">
        <v>1402</v>
      </c>
      <c r="V41" s="411">
        <v>0.74</v>
      </c>
      <c r="W41" s="410">
        <v>0.47</v>
      </c>
      <c r="X41" s="410">
        <v>0.47</v>
      </c>
      <c r="Y41" s="410">
        <v>0.41</v>
      </c>
      <c r="Z41" s="410">
        <v>0.59</v>
      </c>
      <c r="AA41" s="410">
        <v>0.65</v>
      </c>
      <c r="AB41" s="410">
        <v>0.44</v>
      </c>
      <c r="AC41" s="1"/>
      <c r="AD41" s="149" t="s">
        <v>1402</v>
      </c>
      <c r="AE41" s="411">
        <v>0.62</v>
      </c>
      <c r="AF41" s="410">
        <v>0.79</v>
      </c>
      <c r="AG41" s="410">
        <v>0.34</v>
      </c>
      <c r="AH41" s="410">
        <v>0.63</v>
      </c>
      <c r="AI41" s="410">
        <v>0.79</v>
      </c>
      <c r="AJ41" s="410">
        <v>0.74</v>
      </c>
      <c r="AK41" s="410">
        <v>0.28999999999999998</v>
      </c>
      <c r="AL41" s="1"/>
      <c r="AM41" s="149" t="s">
        <v>1402</v>
      </c>
      <c r="AN41" s="411">
        <v>0.65</v>
      </c>
      <c r="AO41" s="410">
        <v>0.56999999999999995</v>
      </c>
      <c r="AP41" s="410">
        <v>0.52</v>
      </c>
      <c r="AQ41" s="410">
        <v>0.52</v>
      </c>
      <c r="AR41" s="410">
        <v>0.28000000000000003</v>
      </c>
      <c r="AS41" s="410">
        <v>0.62</v>
      </c>
      <c r="AT41" s="410">
        <v>0.67</v>
      </c>
      <c r="AU41" s="75"/>
    </row>
    <row r="42" spans="2:47" ht="10.5" customHeight="1" x14ac:dyDescent="0.25">
      <c r="B42" s="113"/>
      <c r="C42" s="149" t="s">
        <v>1403</v>
      </c>
      <c r="D42" s="411">
        <v>0.45</v>
      </c>
      <c r="E42" s="410">
        <v>0.28999999999999998</v>
      </c>
      <c r="F42" s="410">
        <v>0.36</v>
      </c>
      <c r="G42" s="410">
        <v>0.34</v>
      </c>
      <c r="H42" s="410">
        <v>0.33</v>
      </c>
      <c r="I42" s="410">
        <v>0.28999999999999998</v>
      </c>
      <c r="J42" s="410">
        <v>0.22</v>
      </c>
      <c r="K42" s="1"/>
      <c r="L42" s="149" t="s">
        <v>1403</v>
      </c>
      <c r="M42" s="411">
        <v>0.65</v>
      </c>
      <c r="N42" s="410">
        <v>0.35</v>
      </c>
      <c r="O42" s="410">
        <v>0.23</v>
      </c>
      <c r="P42" s="410">
        <v>0.42</v>
      </c>
      <c r="Q42" s="410">
        <v>0.22</v>
      </c>
      <c r="R42" s="410">
        <v>0.35</v>
      </c>
      <c r="S42" s="410">
        <v>0.17</v>
      </c>
      <c r="T42" s="1"/>
      <c r="U42" s="149" t="s">
        <v>1403</v>
      </c>
      <c r="V42" s="411">
        <v>0.39</v>
      </c>
      <c r="W42" s="410">
        <v>0.33</v>
      </c>
      <c r="X42" s="410">
        <v>0.31</v>
      </c>
      <c r="Y42" s="410">
        <v>0.23</v>
      </c>
      <c r="Z42" s="410">
        <v>0.36</v>
      </c>
      <c r="AA42" s="410">
        <v>0.42</v>
      </c>
      <c r="AB42" s="410">
        <v>0.34</v>
      </c>
      <c r="AC42" s="1"/>
      <c r="AD42" s="149" t="s">
        <v>1403</v>
      </c>
      <c r="AE42" s="411">
        <v>0.24</v>
      </c>
      <c r="AF42" s="410">
        <v>0.8</v>
      </c>
      <c r="AG42" s="410">
        <v>0.17</v>
      </c>
      <c r="AH42" s="410">
        <v>0.33</v>
      </c>
      <c r="AI42" s="410">
        <v>0.46</v>
      </c>
      <c r="AJ42" s="410">
        <v>0.64</v>
      </c>
      <c r="AK42" s="410">
        <v>0.08</v>
      </c>
      <c r="AL42" s="1"/>
      <c r="AM42" s="149" t="s">
        <v>1403</v>
      </c>
      <c r="AN42" s="411">
        <v>0.56000000000000005</v>
      </c>
      <c r="AO42" s="410">
        <v>0.53</v>
      </c>
      <c r="AP42" s="410">
        <v>0.27</v>
      </c>
      <c r="AQ42" s="410">
        <v>0.34</v>
      </c>
      <c r="AR42" s="410">
        <v>0.24</v>
      </c>
      <c r="AS42" s="410">
        <v>0.27</v>
      </c>
      <c r="AT42" s="410">
        <v>0.78</v>
      </c>
      <c r="AU42" s="75"/>
    </row>
    <row r="43" spans="2:47" ht="10.5" customHeight="1" x14ac:dyDescent="0.25">
      <c r="B43" s="113"/>
      <c r="C43" s="149" t="s">
        <v>1404</v>
      </c>
      <c r="D43" s="411">
        <v>0.26</v>
      </c>
      <c r="E43" s="410">
        <v>0.39</v>
      </c>
      <c r="F43" s="410">
        <v>0.46</v>
      </c>
      <c r="G43" s="410">
        <v>0.48</v>
      </c>
      <c r="H43" s="410">
        <v>0.26</v>
      </c>
      <c r="I43" s="410">
        <v>0.2</v>
      </c>
      <c r="J43" s="410">
        <v>0.49</v>
      </c>
      <c r="K43" s="1"/>
      <c r="L43" s="149" t="s">
        <v>1404</v>
      </c>
      <c r="M43" s="411">
        <v>0.38</v>
      </c>
      <c r="N43" s="410">
        <v>0.31</v>
      </c>
      <c r="O43" s="410">
        <v>0.52</v>
      </c>
      <c r="P43" s="410">
        <v>0.41</v>
      </c>
      <c r="Q43" s="410">
        <v>0.31</v>
      </c>
      <c r="R43" s="410">
        <v>0.33</v>
      </c>
      <c r="S43" s="410">
        <v>0.44</v>
      </c>
      <c r="T43" s="1"/>
      <c r="U43" s="149" t="s">
        <v>1404</v>
      </c>
      <c r="V43" s="411">
        <v>0.62</v>
      </c>
      <c r="W43" s="410">
        <v>0.32</v>
      </c>
      <c r="X43" s="410">
        <v>0.26</v>
      </c>
      <c r="Y43" s="410">
        <v>0.28999999999999998</v>
      </c>
      <c r="Z43" s="410">
        <v>0.38</v>
      </c>
      <c r="AA43" s="410">
        <v>0.38</v>
      </c>
      <c r="AB43" s="410">
        <v>0.24</v>
      </c>
      <c r="AC43" s="1"/>
      <c r="AD43" s="149" t="s">
        <v>1404</v>
      </c>
      <c r="AE43" s="411">
        <v>0.52</v>
      </c>
      <c r="AF43" s="410">
        <v>0.34</v>
      </c>
      <c r="AG43" s="410">
        <v>0.25</v>
      </c>
      <c r="AH43" s="410">
        <v>0.34</v>
      </c>
      <c r="AI43" s="410">
        <v>0.57999999999999996</v>
      </c>
      <c r="AJ43" s="410">
        <v>0.28999999999999998</v>
      </c>
      <c r="AK43" s="410">
        <v>0.26</v>
      </c>
      <c r="AL43" s="1"/>
      <c r="AM43" s="149" t="s">
        <v>1404</v>
      </c>
      <c r="AN43" s="411">
        <v>0.5</v>
      </c>
      <c r="AO43" s="410">
        <v>0.3</v>
      </c>
      <c r="AP43" s="410">
        <v>0.4</v>
      </c>
      <c r="AQ43" s="410">
        <v>0.38</v>
      </c>
      <c r="AR43" s="410">
        <v>0.12</v>
      </c>
      <c r="AS43" s="410">
        <v>0.43</v>
      </c>
      <c r="AT43" s="410">
        <v>0.27</v>
      </c>
      <c r="AU43" s="75"/>
    </row>
    <row r="44" spans="2:47" ht="10.5" customHeight="1" x14ac:dyDescent="0.25">
      <c r="B44" s="113"/>
      <c r="C44" s="149" t="s">
        <v>1405</v>
      </c>
      <c r="D44" s="411">
        <v>3.79</v>
      </c>
      <c r="E44" s="410">
        <v>3.67</v>
      </c>
      <c r="F44" s="410">
        <v>3.88</v>
      </c>
      <c r="G44" s="410">
        <v>4.09</v>
      </c>
      <c r="H44" s="410">
        <v>3.49</v>
      </c>
      <c r="I44" s="410">
        <v>4.5</v>
      </c>
      <c r="J44" s="410">
        <v>5.04</v>
      </c>
      <c r="K44" s="1"/>
      <c r="L44" s="149" t="s">
        <v>1405</v>
      </c>
      <c r="M44" s="411">
        <v>3.02</v>
      </c>
      <c r="N44" s="410">
        <v>3.46</v>
      </c>
      <c r="O44" s="410">
        <v>4.32</v>
      </c>
      <c r="P44" s="410">
        <v>3.48</v>
      </c>
      <c r="Q44" s="410">
        <v>4.41</v>
      </c>
      <c r="R44" s="410">
        <v>4.82</v>
      </c>
      <c r="S44" s="410">
        <v>4.4800000000000004</v>
      </c>
      <c r="T44" s="1"/>
      <c r="U44" s="149" t="s">
        <v>1405</v>
      </c>
      <c r="V44" s="411">
        <v>2.5499999999999998</v>
      </c>
      <c r="W44" s="410">
        <v>2.64</v>
      </c>
      <c r="X44" s="410">
        <v>3.22</v>
      </c>
      <c r="Y44" s="410">
        <v>2.56</v>
      </c>
      <c r="Z44" s="410">
        <v>2.8</v>
      </c>
      <c r="AA44" s="410">
        <v>3.3</v>
      </c>
      <c r="AB44" s="410">
        <v>2.88</v>
      </c>
      <c r="AC44" s="1"/>
      <c r="AD44" s="149" t="s">
        <v>1405</v>
      </c>
      <c r="AE44" s="411">
        <v>2.81</v>
      </c>
      <c r="AF44" s="410">
        <v>2.89</v>
      </c>
      <c r="AG44" s="410">
        <v>4</v>
      </c>
      <c r="AH44" s="410">
        <v>3.81</v>
      </c>
      <c r="AI44" s="410">
        <v>3.12</v>
      </c>
      <c r="AJ44" s="410">
        <v>4.49</v>
      </c>
      <c r="AK44" s="410">
        <v>4.1100000000000003</v>
      </c>
      <c r="AL44" s="1"/>
      <c r="AM44" s="149" t="s">
        <v>1405</v>
      </c>
      <c r="AN44" s="411">
        <v>3.18</v>
      </c>
      <c r="AO44" s="410">
        <v>2.83</v>
      </c>
      <c r="AP44" s="410">
        <v>3.71</v>
      </c>
      <c r="AQ44" s="410">
        <v>3.69</v>
      </c>
      <c r="AR44" s="410">
        <v>3.83</v>
      </c>
      <c r="AS44" s="410">
        <v>4.32</v>
      </c>
      <c r="AT44" s="410">
        <v>4.1500000000000004</v>
      </c>
      <c r="AU44" s="75"/>
    </row>
    <row r="45" spans="2:47" ht="10.5" customHeight="1" x14ac:dyDescent="0.25">
      <c r="B45" s="113"/>
      <c r="C45" s="149" t="s">
        <v>1406</v>
      </c>
      <c r="D45" s="411">
        <v>2.7</v>
      </c>
      <c r="E45" s="410">
        <v>2.2000000000000002</v>
      </c>
      <c r="F45" s="410">
        <v>2.4900000000000002</v>
      </c>
      <c r="G45" s="410">
        <v>2.4500000000000002</v>
      </c>
      <c r="H45" s="410">
        <v>1.84</v>
      </c>
      <c r="I45" s="410">
        <v>2.4300000000000002</v>
      </c>
      <c r="J45" s="410">
        <v>2.69</v>
      </c>
      <c r="K45" s="1"/>
      <c r="L45" s="149" t="s">
        <v>1406</v>
      </c>
      <c r="M45" s="411">
        <v>2.3199999999999998</v>
      </c>
      <c r="N45" s="410">
        <v>2.19</v>
      </c>
      <c r="O45" s="410">
        <v>2.6</v>
      </c>
      <c r="P45" s="410">
        <v>2.1800000000000002</v>
      </c>
      <c r="Q45" s="410">
        <v>2.97</v>
      </c>
      <c r="R45" s="410">
        <v>2.88</v>
      </c>
      <c r="S45" s="410">
        <v>2.97</v>
      </c>
      <c r="T45" s="1"/>
      <c r="U45" s="149" t="s">
        <v>1406</v>
      </c>
      <c r="V45" s="411">
        <v>1.32</v>
      </c>
      <c r="W45" s="410">
        <v>1.55</v>
      </c>
      <c r="X45" s="410">
        <v>1.85</v>
      </c>
      <c r="Y45" s="410">
        <v>1.34</v>
      </c>
      <c r="Z45" s="410">
        <v>1.8</v>
      </c>
      <c r="AA45" s="410">
        <v>1.44</v>
      </c>
      <c r="AB45" s="410">
        <v>1.86</v>
      </c>
      <c r="AC45" s="1"/>
      <c r="AD45" s="149" t="s">
        <v>1406</v>
      </c>
      <c r="AE45" s="411">
        <v>1.94</v>
      </c>
      <c r="AF45" s="410">
        <v>1.45</v>
      </c>
      <c r="AG45" s="410">
        <v>1.91</v>
      </c>
      <c r="AH45" s="410">
        <v>2.09</v>
      </c>
      <c r="AI45" s="410">
        <v>1.41</v>
      </c>
      <c r="AJ45" s="410">
        <v>2.85</v>
      </c>
      <c r="AK45" s="410">
        <v>2.38</v>
      </c>
      <c r="AL45" s="1"/>
      <c r="AM45" s="149" t="s">
        <v>1406</v>
      </c>
      <c r="AN45" s="411">
        <v>1.95</v>
      </c>
      <c r="AO45" s="410">
        <v>2.13</v>
      </c>
      <c r="AP45" s="410">
        <v>2.56</v>
      </c>
      <c r="AQ45" s="410">
        <v>1.53</v>
      </c>
      <c r="AR45" s="410">
        <v>2.62</v>
      </c>
      <c r="AS45" s="410">
        <v>2.85</v>
      </c>
      <c r="AT45" s="410">
        <v>2.9</v>
      </c>
      <c r="AU45" s="75"/>
    </row>
    <row r="46" spans="2:47" ht="10.5" customHeight="1" x14ac:dyDescent="0.25">
      <c r="B46" s="113"/>
      <c r="C46" s="149" t="s">
        <v>1407</v>
      </c>
      <c r="D46" s="411">
        <v>2.4700000000000002</v>
      </c>
      <c r="E46" s="410">
        <v>2.48</v>
      </c>
      <c r="F46" s="410">
        <v>2.46</v>
      </c>
      <c r="G46" s="410">
        <v>2.57</v>
      </c>
      <c r="H46" s="410">
        <v>2.2200000000000002</v>
      </c>
      <c r="I46" s="410">
        <v>2.68</v>
      </c>
      <c r="J46" s="410">
        <v>3.66</v>
      </c>
      <c r="K46" s="1"/>
      <c r="L46" s="149" t="s">
        <v>1407</v>
      </c>
      <c r="M46" s="411">
        <v>1.72</v>
      </c>
      <c r="N46" s="410">
        <v>2.09</v>
      </c>
      <c r="O46" s="410">
        <v>2.57</v>
      </c>
      <c r="P46" s="410">
        <v>1.96</v>
      </c>
      <c r="Q46" s="410">
        <v>2.23</v>
      </c>
      <c r="R46" s="410">
        <v>2.7</v>
      </c>
      <c r="S46" s="410">
        <v>2.73</v>
      </c>
      <c r="T46" s="1"/>
      <c r="U46" s="149" t="s">
        <v>1407</v>
      </c>
      <c r="V46" s="411">
        <v>1.62</v>
      </c>
      <c r="W46" s="410">
        <v>1.61</v>
      </c>
      <c r="X46" s="410">
        <v>1.92</v>
      </c>
      <c r="Y46" s="410">
        <v>1.52</v>
      </c>
      <c r="Z46" s="410">
        <v>1.41</v>
      </c>
      <c r="AA46" s="410">
        <v>1.99</v>
      </c>
      <c r="AB46" s="410">
        <v>1.67</v>
      </c>
      <c r="AC46" s="1"/>
      <c r="AD46" s="149" t="s">
        <v>1407</v>
      </c>
      <c r="AE46" s="411">
        <v>1.89</v>
      </c>
      <c r="AF46" s="410">
        <v>2.08</v>
      </c>
      <c r="AG46" s="410">
        <v>2.67</v>
      </c>
      <c r="AH46" s="410">
        <v>2.36</v>
      </c>
      <c r="AI46" s="410">
        <v>2.04</v>
      </c>
      <c r="AJ46" s="410">
        <v>2.33</v>
      </c>
      <c r="AK46" s="410">
        <v>2.5499999999999998</v>
      </c>
      <c r="AL46" s="1"/>
      <c r="AM46" s="149" t="s">
        <v>1407</v>
      </c>
      <c r="AN46" s="411">
        <v>2.25</v>
      </c>
      <c r="AO46" s="410">
        <v>1.52</v>
      </c>
      <c r="AP46" s="410">
        <v>2.09</v>
      </c>
      <c r="AQ46" s="410">
        <v>2.89</v>
      </c>
      <c r="AR46" s="410">
        <v>1.97</v>
      </c>
      <c r="AS46" s="410">
        <v>2.33</v>
      </c>
      <c r="AT46" s="410">
        <v>2.46</v>
      </c>
      <c r="AU46" s="75"/>
    </row>
    <row r="47" spans="2:47" ht="10.5" customHeight="1" x14ac:dyDescent="0.25">
      <c r="B47" s="113"/>
      <c r="C47" s="149" t="s">
        <v>1408</v>
      </c>
      <c r="D47" s="411">
        <v>3.66</v>
      </c>
      <c r="E47" s="410">
        <v>3.95</v>
      </c>
      <c r="F47" s="410">
        <v>4.08</v>
      </c>
      <c r="G47" s="410">
        <v>3.63</v>
      </c>
      <c r="H47" s="410">
        <v>4.5599999999999996</v>
      </c>
      <c r="I47" s="410">
        <v>5.49</v>
      </c>
      <c r="J47" s="410">
        <v>5.23</v>
      </c>
      <c r="K47" s="1"/>
      <c r="L47" s="149" t="s">
        <v>1408</v>
      </c>
      <c r="M47" s="411">
        <v>5.92</v>
      </c>
      <c r="N47" s="410">
        <v>5.7</v>
      </c>
      <c r="O47" s="410">
        <v>5.98</v>
      </c>
      <c r="P47" s="410">
        <v>6.28</v>
      </c>
      <c r="Q47" s="410">
        <v>6.16</v>
      </c>
      <c r="R47" s="410">
        <v>7.17</v>
      </c>
      <c r="S47" s="410">
        <v>6.99</v>
      </c>
      <c r="T47" s="1"/>
      <c r="U47" s="149" t="s">
        <v>1408</v>
      </c>
      <c r="V47" s="411">
        <v>5.0199999999999996</v>
      </c>
      <c r="W47" s="410">
        <v>4.93</v>
      </c>
      <c r="X47" s="410">
        <v>6.22</v>
      </c>
      <c r="Y47" s="410">
        <v>5.36</v>
      </c>
      <c r="Z47" s="410">
        <v>5.5</v>
      </c>
      <c r="AA47" s="410">
        <v>7.51</v>
      </c>
      <c r="AB47" s="410">
        <v>6.1</v>
      </c>
      <c r="AC47" s="1"/>
      <c r="AD47" s="149" t="s">
        <v>1408</v>
      </c>
      <c r="AE47" s="411">
        <v>5.52</v>
      </c>
      <c r="AF47" s="410">
        <v>4.82</v>
      </c>
      <c r="AG47" s="410">
        <v>4.4000000000000004</v>
      </c>
      <c r="AH47" s="410">
        <v>5.52</v>
      </c>
      <c r="AI47" s="410">
        <v>5.27</v>
      </c>
      <c r="AJ47" s="410">
        <v>6.02</v>
      </c>
      <c r="AK47" s="410">
        <v>6.68</v>
      </c>
      <c r="AL47" s="1"/>
      <c r="AM47" s="149" t="s">
        <v>1408</v>
      </c>
      <c r="AN47" s="411">
        <v>4.12</v>
      </c>
      <c r="AO47" s="410">
        <v>4.24</v>
      </c>
      <c r="AP47" s="410">
        <v>3.61</v>
      </c>
      <c r="AQ47" s="410">
        <v>5.0199999999999996</v>
      </c>
      <c r="AR47" s="410">
        <v>5.01</v>
      </c>
      <c r="AS47" s="410">
        <v>5.03</v>
      </c>
      <c r="AT47" s="410">
        <v>5.0999999999999996</v>
      </c>
      <c r="AU47" s="75"/>
    </row>
    <row r="48" spans="2:47" ht="10.5" customHeight="1" x14ac:dyDescent="0.25">
      <c r="B48" s="113"/>
      <c r="C48" s="149" t="s">
        <v>1409</v>
      </c>
      <c r="D48" s="411">
        <v>2.93</v>
      </c>
      <c r="E48" s="410">
        <v>2.83</v>
      </c>
      <c r="F48" s="410">
        <v>3.06</v>
      </c>
      <c r="G48" s="410">
        <v>2.82</v>
      </c>
      <c r="H48" s="410">
        <v>3.58</v>
      </c>
      <c r="I48" s="410">
        <v>4.5</v>
      </c>
      <c r="J48" s="410">
        <v>3.82</v>
      </c>
      <c r="K48" s="1"/>
      <c r="L48" s="149" t="s">
        <v>1409</v>
      </c>
      <c r="M48" s="411">
        <v>4.2699999999999996</v>
      </c>
      <c r="N48" s="410">
        <v>4.28</v>
      </c>
      <c r="O48" s="410">
        <v>4.82</v>
      </c>
      <c r="P48" s="410">
        <v>4.22</v>
      </c>
      <c r="Q48" s="410">
        <v>3.97</v>
      </c>
      <c r="R48" s="410">
        <v>5.38</v>
      </c>
      <c r="S48" s="410">
        <v>5.41</v>
      </c>
      <c r="T48" s="1"/>
      <c r="U48" s="149" t="s">
        <v>1409</v>
      </c>
      <c r="V48" s="411">
        <v>4.37</v>
      </c>
      <c r="W48" s="410">
        <v>3.76</v>
      </c>
      <c r="X48" s="410">
        <v>3.95</v>
      </c>
      <c r="Y48" s="410">
        <v>3.91</v>
      </c>
      <c r="Z48" s="410">
        <v>4.24</v>
      </c>
      <c r="AA48" s="410">
        <v>5.0599999999999996</v>
      </c>
      <c r="AB48" s="410">
        <v>5.55</v>
      </c>
      <c r="AC48" s="1"/>
      <c r="AD48" s="149" t="s">
        <v>1409</v>
      </c>
      <c r="AE48" s="411">
        <v>5.25</v>
      </c>
      <c r="AF48" s="410">
        <v>3.59</v>
      </c>
      <c r="AG48" s="410">
        <v>3.23</v>
      </c>
      <c r="AH48" s="410">
        <v>4.09</v>
      </c>
      <c r="AI48" s="410">
        <v>3.24</v>
      </c>
      <c r="AJ48" s="410">
        <v>3.57</v>
      </c>
      <c r="AK48" s="410">
        <v>3.97</v>
      </c>
      <c r="AL48" s="1"/>
      <c r="AM48" s="149" t="s">
        <v>1409</v>
      </c>
      <c r="AN48" s="411">
        <v>3.82</v>
      </c>
      <c r="AO48" s="410">
        <v>3.73</v>
      </c>
      <c r="AP48" s="410">
        <v>2.42</v>
      </c>
      <c r="AQ48" s="410">
        <v>3.35</v>
      </c>
      <c r="AR48" s="410">
        <v>3.67</v>
      </c>
      <c r="AS48" s="410">
        <v>3.85</v>
      </c>
      <c r="AT48" s="410">
        <v>3.88</v>
      </c>
      <c r="AU48" s="75"/>
    </row>
    <row r="49" spans="2:47" ht="10.5" customHeight="1" x14ac:dyDescent="0.25">
      <c r="B49" s="113"/>
      <c r="C49" s="149" t="s">
        <v>1410</v>
      </c>
      <c r="D49" s="411">
        <v>2.54</v>
      </c>
      <c r="E49" s="410">
        <v>2.96</v>
      </c>
      <c r="F49" s="410">
        <v>2.67</v>
      </c>
      <c r="G49" s="410">
        <v>2.2400000000000002</v>
      </c>
      <c r="H49" s="410">
        <v>2.75</v>
      </c>
      <c r="I49" s="410">
        <v>3.03</v>
      </c>
      <c r="J49" s="410">
        <v>3.74</v>
      </c>
      <c r="K49" s="1"/>
      <c r="L49" s="149" t="s">
        <v>1410</v>
      </c>
      <c r="M49" s="411">
        <v>3.62</v>
      </c>
      <c r="N49" s="410">
        <v>3.39</v>
      </c>
      <c r="O49" s="410">
        <v>3.28</v>
      </c>
      <c r="P49" s="410">
        <v>3.88</v>
      </c>
      <c r="Q49" s="410">
        <v>3.62</v>
      </c>
      <c r="R49" s="410">
        <v>3.66</v>
      </c>
      <c r="S49" s="410">
        <v>4.09</v>
      </c>
      <c r="T49" s="1"/>
      <c r="U49" s="149" t="s">
        <v>1410</v>
      </c>
      <c r="V49" s="411">
        <v>2.83</v>
      </c>
      <c r="W49" s="410">
        <v>2.75</v>
      </c>
      <c r="X49" s="410">
        <v>3.86</v>
      </c>
      <c r="Y49" s="410">
        <v>3.12</v>
      </c>
      <c r="Z49" s="410">
        <v>2.79</v>
      </c>
      <c r="AA49" s="410">
        <v>3.88</v>
      </c>
      <c r="AB49" s="410">
        <v>2.99</v>
      </c>
      <c r="AC49" s="1"/>
      <c r="AD49" s="149" t="s">
        <v>1410</v>
      </c>
      <c r="AE49" s="411">
        <v>2.88</v>
      </c>
      <c r="AF49" s="410">
        <v>2.92</v>
      </c>
      <c r="AG49" s="410">
        <v>2.71</v>
      </c>
      <c r="AH49" s="410">
        <v>3.02</v>
      </c>
      <c r="AI49" s="410">
        <v>3.23</v>
      </c>
      <c r="AJ49" s="410">
        <v>3.75</v>
      </c>
      <c r="AK49" s="410">
        <v>4.49</v>
      </c>
      <c r="AL49" s="1"/>
      <c r="AM49" s="149" t="s">
        <v>1410</v>
      </c>
      <c r="AN49" s="411">
        <v>2.62</v>
      </c>
      <c r="AO49" s="410">
        <v>2.44</v>
      </c>
      <c r="AP49" s="410">
        <v>2.48</v>
      </c>
      <c r="AQ49" s="410">
        <v>3.52</v>
      </c>
      <c r="AR49" s="410">
        <v>3.04</v>
      </c>
      <c r="AS49" s="410">
        <v>2.58</v>
      </c>
      <c r="AT49" s="410">
        <v>3.46</v>
      </c>
      <c r="AU49" s="75"/>
    </row>
    <row r="50" spans="2:47" ht="10.5" customHeight="1" x14ac:dyDescent="0.25">
      <c r="B50" s="113"/>
      <c r="C50" s="149" t="s">
        <v>1411</v>
      </c>
      <c r="D50" s="411">
        <v>39</v>
      </c>
      <c r="E50" s="410">
        <v>39.39</v>
      </c>
      <c r="F50" s="410">
        <v>42.06</v>
      </c>
      <c r="G50" s="410">
        <v>41.11</v>
      </c>
      <c r="H50" s="410">
        <v>36.06</v>
      </c>
      <c r="I50" s="410">
        <v>40.119999999999997</v>
      </c>
      <c r="J50" s="410">
        <v>39.93</v>
      </c>
      <c r="K50" s="1"/>
      <c r="L50" s="149" t="s">
        <v>1411</v>
      </c>
      <c r="M50" s="411">
        <v>39.86</v>
      </c>
      <c r="N50" s="410">
        <v>39.28</v>
      </c>
      <c r="O50" s="410">
        <v>42</v>
      </c>
      <c r="P50" s="410">
        <v>40.85</v>
      </c>
      <c r="Q50" s="410">
        <v>41.79</v>
      </c>
      <c r="R50" s="410">
        <v>43.85</v>
      </c>
      <c r="S50" s="410">
        <v>38.909999999999997</v>
      </c>
      <c r="T50" s="1"/>
      <c r="U50" s="149" t="s">
        <v>1411</v>
      </c>
      <c r="V50" s="411">
        <v>43.22</v>
      </c>
      <c r="W50" s="410">
        <v>45.26</v>
      </c>
      <c r="X50" s="410">
        <v>43.39</v>
      </c>
      <c r="Y50" s="410">
        <v>43.51</v>
      </c>
      <c r="Z50" s="410">
        <v>41.91</v>
      </c>
      <c r="AA50" s="410">
        <v>46.74</v>
      </c>
      <c r="AB50" s="410">
        <v>43.9</v>
      </c>
      <c r="AC50" s="1"/>
      <c r="AD50" s="149" t="s">
        <v>1411</v>
      </c>
      <c r="AE50" s="411">
        <v>44.63</v>
      </c>
      <c r="AF50" s="410">
        <v>38.950000000000003</v>
      </c>
      <c r="AG50" s="410">
        <v>42.86</v>
      </c>
      <c r="AH50" s="410">
        <v>43.29</v>
      </c>
      <c r="AI50" s="410">
        <v>43.88</v>
      </c>
      <c r="AJ50" s="410">
        <v>51.08</v>
      </c>
      <c r="AK50" s="410">
        <v>47.94</v>
      </c>
      <c r="AL50" s="1"/>
      <c r="AM50" s="149" t="s">
        <v>1411</v>
      </c>
      <c r="AN50" s="411">
        <v>38.72</v>
      </c>
      <c r="AO50" s="410">
        <v>41.72</v>
      </c>
      <c r="AP50" s="410">
        <v>40.53</v>
      </c>
      <c r="AQ50" s="410">
        <v>38.39</v>
      </c>
      <c r="AR50" s="410">
        <v>39.049999999999997</v>
      </c>
      <c r="AS50" s="410">
        <v>45.57</v>
      </c>
      <c r="AT50" s="410">
        <v>43.91</v>
      </c>
      <c r="AU50" s="75"/>
    </row>
    <row r="51" spans="2:47" ht="10.5" customHeight="1" x14ac:dyDescent="0.25">
      <c r="B51" s="113"/>
      <c r="C51" s="149" t="s">
        <v>1412</v>
      </c>
      <c r="D51" s="411">
        <v>34.090000000000003</v>
      </c>
      <c r="E51" s="410">
        <v>34.01</v>
      </c>
      <c r="F51" s="410">
        <v>33.57</v>
      </c>
      <c r="G51" s="410">
        <v>34.86</v>
      </c>
      <c r="H51" s="410">
        <v>27.5</v>
      </c>
      <c r="I51" s="410">
        <v>30.1</v>
      </c>
      <c r="J51" s="410">
        <v>32.07</v>
      </c>
      <c r="K51" s="1"/>
      <c r="L51" s="149" t="s">
        <v>1412</v>
      </c>
      <c r="M51" s="411">
        <v>31.23</v>
      </c>
      <c r="N51" s="410">
        <v>32.340000000000003</v>
      </c>
      <c r="O51" s="410">
        <v>34.72</v>
      </c>
      <c r="P51" s="410">
        <v>31.86</v>
      </c>
      <c r="Q51" s="410">
        <v>29.8</v>
      </c>
      <c r="R51" s="410">
        <v>30.78</v>
      </c>
      <c r="S51" s="410">
        <v>31.07</v>
      </c>
      <c r="T51" s="1"/>
      <c r="U51" s="149" t="s">
        <v>1412</v>
      </c>
      <c r="V51" s="411">
        <v>35.700000000000003</v>
      </c>
      <c r="W51" s="410">
        <v>33.96</v>
      </c>
      <c r="X51" s="410">
        <v>32.659999999999997</v>
      </c>
      <c r="Y51" s="410">
        <v>31.59</v>
      </c>
      <c r="Z51" s="410">
        <v>31.01</v>
      </c>
      <c r="AA51" s="410">
        <v>32.79</v>
      </c>
      <c r="AB51" s="410">
        <v>32.72</v>
      </c>
      <c r="AC51" s="1"/>
      <c r="AD51" s="149" t="s">
        <v>1412</v>
      </c>
      <c r="AE51" s="411">
        <v>36.1</v>
      </c>
      <c r="AF51" s="410">
        <v>30.4</v>
      </c>
      <c r="AG51" s="410">
        <v>31.87</v>
      </c>
      <c r="AH51" s="410">
        <v>33.74</v>
      </c>
      <c r="AI51" s="410">
        <v>30.65</v>
      </c>
      <c r="AJ51" s="410">
        <v>35.1</v>
      </c>
      <c r="AK51" s="410">
        <v>38.69</v>
      </c>
      <c r="AL51" s="1"/>
      <c r="AM51" s="149" t="s">
        <v>1412</v>
      </c>
      <c r="AN51" s="411">
        <v>34.380000000000003</v>
      </c>
      <c r="AO51" s="410">
        <v>33.64</v>
      </c>
      <c r="AP51" s="410">
        <v>33.56</v>
      </c>
      <c r="AQ51" s="410">
        <v>28.03</v>
      </c>
      <c r="AR51" s="410">
        <v>27.05</v>
      </c>
      <c r="AS51" s="410">
        <v>30.35</v>
      </c>
      <c r="AT51" s="410">
        <v>34.57</v>
      </c>
      <c r="AU51" s="75"/>
    </row>
    <row r="52" spans="2:47" ht="10.5" customHeight="1" x14ac:dyDescent="0.25">
      <c r="B52" s="113"/>
      <c r="C52" s="149" t="s">
        <v>1413</v>
      </c>
      <c r="D52" s="411">
        <v>23.58</v>
      </c>
      <c r="E52" s="410">
        <v>22.52</v>
      </c>
      <c r="F52" s="410">
        <v>24.23</v>
      </c>
      <c r="G52" s="410">
        <v>22.12</v>
      </c>
      <c r="H52" s="410">
        <v>20.149999999999999</v>
      </c>
      <c r="I52" s="410">
        <v>22.37</v>
      </c>
      <c r="J52" s="410">
        <v>24.23</v>
      </c>
      <c r="K52" s="1"/>
      <c r="L52" s="149" t="s">
        <v>1413</v>
      </c>
      <c r="M52" s="411">
        <v>22.85</v>
      </c>
      <c r="N52" s="410">
        <v>20.99</v>
      </c>
      <c r="O52" s="410">
        <v>21.24</v>
      </c>
      <c r="P52" s="410">
        <v>21.21</v>
      </c>
      <c r="Q52" s="410">
        <v>22.29</v>
      </c>
      <c r="R52" s="410">
        <v>22.57</v>
      </c>
      <c r="S52" s="410">
        <v>21.05</v>
      </c>
      <c r="T52" s="1"/>
      <c r="U52" s="149" t="s">
        <v>1413</v>
      </c>
      <c r="V52" s="411">
        <v>23.18</v>
      </c>
      <c r="W52" s="410">
        <v>25.25</v>
      </c>
      <c r="X52" s="410">
        <v>22.8</v>
      </c>
      <c r="Y52" s="410">
        <v>22.24</v>
      </c>
      <c r="Z52" s="410">
        <v>20.7</v>
      </c>
      <c r="AA52" s="410">
        <v>22.97</v>
      </c>
      <c r="AB52" s="410">
        <v>24.41</v>
      </c>
      <c r="AC52" s="1"/>
      <c r="AD52" s="149" t="s">
        <v>1413</v>
      </c>
      <c r="AE52" s="411">
        <v>26.68</v>
      </c>
      <c r="AF52" s="410">
        <v>21.47</v>
      </c>
      <c r="AG52" s="410">
        <v>23.42</v>
      </c>
      <c r="AH52" s="410">
        <v>22.17</v>
      </c>
      <c r="AI52" s="410">
        <v>23.23</v>
      </c>
      <c r="AJ52" s="410">
        <v>25.72</v>
      </c>
      <c r="AK52" s="410">
        <v>25.77</v>
      </c>
      <c r="AL52" s="1"/>
      <c r="AM52" s="149" t="s">
        <v>1413</v>
      </c>
      <c r="AN52" s="411">
        <v>22.53</v>
      </c>
      <c r="AO52" s="410">
        <v>24.72</v>
      </c>
      <c r="AP52" s="410">
        <v>21.34</v>
      </c>
      <c r="AQ52" s="410">
        <v>21.92</v>
      </c>
      <c r="AR52" s="410">
        <v>21.66</v>
      </c>
      <c r="AS52" s="410">
        <v>25.16</v>
      </c>
      <c r="AT52" s="410">
        <v>25.28</v>
      </c>
      <c r="AU52" s="75"/>
    </row>
    <row r="53" spans="2:47" ht="10.5" customHeight="1" x14ac:dyDescent="0.25">
      <c r="B53" s="113"/>
      <c r="C53" s="149" t="s">
        <v>1414</v>
      </c>
      <c r="D53" s="411">
        <v>15.61</v>
      </c>
      <c r="E53" s="410">
        <v>15.9</v>
      </c>
      <c r="F53" s="410">
        <v>16.579999999999998</v>
      </c>
      <c r="G53" s="410">
        <v>15.66</v>
      </c>
      <c r="H53" s="410">
        <v>13.58</v>
      </c>
      <c r="I53" s="410">
        <v>13.99</v>
      </c>
      <c r="J53" s="410">
        <v>15.06</v>
      </c>
      <c r="K53" s="1"/>
      <c r="L53" s="149" t="s">
        <v>1414</v>
      </c>
      <c r="M53" s="411">
        <v>14.55</v>
      </c>
      <c r="N53" s="410">
        <v>16.36</v>
      </c>
      <c r="O53" s="410">
        <v>15.66</v>
      </c>
      <c r="P53" s="410">
        <v>15.52</v>
      </c>
      <c r="Q53" s="410">
        <v>14.73</v>
      </c>
      <c r="R53" s="410">
        <v>15.7</v>
      </c>
      <c r="S53" s="410">
        <v>13.39</v>
      </c>
      <c r="T53" s="1"/>
      <c r="U53" s="149" t="s">
        <v>1414</v>
      </c>
      <c r="V53" s="411">
        <v>14.47</v>
      </c>
      <c r="W53" s="410">
        <v>15.63</v>
      </c>
      <c r="X53" s="410">
        <v>13.75</v>
      </c>
      <c r="Y53" s="410">
        <v>14.83</v>
      </c>
      <c r="Z53" s="410">
        <v>13.87</v>
      </c>
      <c r="AA53" s="410">
        <v>15.32</v>
      </c>
      <c r="AB53" s="410">
        <v>14.67</v>
      </c>
      <c r="AC53" s="1"/>
      <c r="AD53" s="149" t="s">
        <v>1414</v>
      </c>
      <c r="AE53" s="411">
        <v>15.87</v>
      </c>
      <c r="AF53" s="410">
        <v>16.22</v>
      </c>
      <c r="AG53" s="410">
        <v>18.23</v>
      </c>
      <c r="AH53" s="410">
        <v>17.579999999999998</v>
      </c>
      <c r="AI53" s="410">
        <v>16.78</v>
      </c>
      <c r="AJ53" s="410">
        <v>19.66</v>
      </c>
      <c r="AK53" s="410">
        <v>19.63</v>
      </c>
      <c r="AL53" s="1"/>
      <c r="AM53" s="149" t="s">
        <v>1414</v>
      </c>
      <c r="AN53" s="411">
        <v>10.85</v>
      </c>
      <c r="AO53" s="410">
        <v>13.58</v>
      </c>
      <c r="AP53" s="410">
        <v>11.97</v>
      </c>
      <c r="AQ53" s="410">
        <v>10.84</v>
      </c>
      <c r="AR53" s="410">
        <v>11.68</v>
      </c>
      <c r="AS53" s="410">
        <v>11.39</v>
      </c>
      <c r="AT53" s="410">
        <v>12.06</v>
      </c>
      <c r="AU53" s="75"/>
    </row>
    <row r="54" spans="2:47" ht="10.5" customHeight="1" x14ac:dyDescent="0.25">
      <c r="B54" s="113"/>
      <c r="C54" s="149" t="s">
        <v>1415</v>
      </c>
      <c r="D54" s="411">
        <v>15.28</v>
      </c>
      <c r="E54" s="410">
        <v>15.49</v>
      </c>
      <c r="F54" s="410">
        <v>14.39</v>
      </c>
      <c r="G54" s="410">
        <v>14.44</v>
      </c>
      <c r="H54" s="410">
        <v>11.83</v>
      </c>
      <c r="I54" s="410">
        <v>12.15</v>
      </c>
      <c r="J54" s="410">
        <v>14.01</v>
      </c>
      <c r="K54" s="1"/>
      <c r="L54" s="149" t="s">
        <v>1415</v>
      </c>
      <c r="M54" s="411">
        <v>13.63</v>
      </c>
      <c r="N54" s="410">
        <v>14.64</v>
      </c>
      <c r="O54" s="410">
        <v>14.43</v>
      </c>
      <c r="P54" s="410">
        <v>13.13</v>
      </c>
      <c r="Q54" s="410">
        <v>11.51</v>
      </c>
      <c r="R54" s="410">
        <v>12.44</v>
      </c>
      <c r="S54" s="410">
        <v>11.92</v>
      </c>
      <c r="T54" s="1"/>
      <c r="U54" s="149" t="s">
        <v>1415</v>
      </c>
      <c r="V54" s="411">
        <v>12.75</v>
      </c>
      <c r="W54" s="410">
        <v>13.11</v>
      </c>
      <c r="X54" s="410">
        <v>11.49</v>
      </c>
      <c r="Y54" s="410">
        <v>11.6</v>
      </c>
      <c r="Z54" s="410">
        <v>11.69</v>
      </c>
      <c r="AA54" s="410">
        <v>12.77</v>
      </c>
      <c r="AB54" s="410">
        <v>12.74</v>
      </c>
      <c r="AC54" s="1"/>
      <c r="AD54" s="149" t="s">
        <v>1415</v>
      </c>
      <c r="AE54" s="411">
        <v>14.07</v>
      </c>
      <c r="AF54" s="410">
        <v>13.12</v>
      </c>
      <c r="AG54" s="410">
        <v>14.5</v>
      </c>
      <c r="AH54" s="410">
        <v>13.86</v>
      </c>
      <c r="AI54" s="410">
        <v>13</v>
      </c>
      <c r="AJ54" s="410">
        <v>14.9</v>
      </c>
      <c r="AK54" s="410">
        <v>18.48</v>
      </c>
      <c r="AL54" s="1"/>
      <c r="AM54" s="149" t="s">
        <v>1415</v>
      </c>
      <c r="AN54" s="411">
        <v>12.32</v>
      </c>
      <c r="AO54" s="410">
        <v>12.32</v>
      </c>
      <c r="AP54" s="410">
        <v>11.25</v>
      </c>
      <c r="AQ54" s="410">
        <v>9.44</v>
      </c>
      <c r="AR54" s="410">
        <v>10.32</v>
      </c>
      <c r="AS54" s="410">
        <v>9.5399999999999991</v>
      </c>
      <c r="AT54" s="410">
        <v>11.33</v>
      </c>
      <c r="AU54" s="75"/>
    </row>
    <row r="55" spans="2:47" ht="10.5" customHeight="1" x14ac:dyDescent="0.25">
      <c r="B55" s="113"/>
      <c r="C55" s="149" t="s">
        <v>1416</v>
      </c>
      <c r="D55" s="411">
        <v>8.39</v>
      </c>
      <c r="E55" s="410">
        <v>8.1999999999999993</v>
      </c>
      <c r="F55" s="410">
        <v>8.73</v>
      </c>
      <c r="G55" s="410">
        <v>7.78</v>
      </c>
      <c r="H55" s="410">
        <v>6.7</v>
      </c>
      <c r="I55" s="410">
        <v>7.03</v>
      </c>
      <c r="J55" s="410">
        <v>8.11</v>
      </c>
      <c r="K55" s="1"/>
      <c r="L55" s="149" t="s">
        <v>1416</v>
      </c>
      <c r="M55" s="411">
        <v>7.18</v>
      </c>
      <c r="N55" s="410">
        <v>8.1300000000000008</v>
      </c>
      <c r="O55" s="410">
        <v>7.03</v>
      </c>
      <c r="P55" s="410">
        <v>7.3</v>
      </c>
      <c r="Q55" s="410">
        <v>7.23</v>
      </c>
      <c r="R55" s="410">
        <v>7.24</v>
      </c>
      <c r="S55" s="410">
        <v>6.67</v>
      </c>
      <c r="T55" s="1"/>
      <c r="U55" s="149" t="s">
        <v>1416</v>
      </c>
      <c r="V55" s="411">
        <v>7.33</v>
      </c>
      <c r="W55" s="410">
        <v>8.18</v>
      </c>
      <c r="X55" s="410">
        <v>6.8</v>
      </c>
      <c r="Y55" s="410">
        <v>7.2</v>
      </c>
      <c r="Z55" s="410">
        <v>6.07</v>
      </c>
      <c r="AA55" s="410">
        <v>6.24</v>
      </c>
      <c r="AB55" s="410">
        <v>7.42</v>
      </c>
      <c r="AC55" s="1"/>
      <c r="AD55" s="149" t="s">
        <v>1416</v>
      </c>
      <c r="AE55" s="411">
        <v>8.83</v>
      </c>
      <c r="AF55" s="410">
        <v>8.85</v>
      </c>
      <c r="AG55" s="410">
        <v>9.09</v>
      </c>
      <c r="AH55" s="410">
        <v>8.85</v>
      </c>
      <c r="AI55" s="410">
        <v>8.18</v>
      </c>
      <c r="AJ55" s="410">
        <v>9.16</v>
      </c>
      <c r="AK55" s="410">
        <v>9.07</v>
      </c>
      <c r="AL55" s="1"/>
      <c r="AM55" s="149" t="s">
        <v>1416</v>
      </c>
      <c r="AN55" s="411">
        <v>4.95</v>
      </c>
      <c r="AO55" s="410">
        <v>7.48</v>
      </c>
      <c r="AP55" s="410">
        <v>5.64</v>
      </c>
      <c r="AQ55" s="410">
        <v>5.44</v>
      </c>
      <c r="AR55" s="410">
        <v>5.32</v>
      </c>
      <c r="AS55" s="410">
        <v>5.14</v>
      </c>
      <c r="AT55" s="410">
        <v>6</v>
      </c>
      <c r="AU55" s="75"/>
    </row>
    <row r="56" spans="2:47" ht="10.5" customHeight="1" x14ac:dyDescent="0.25">
      <c r="B56" s="113"/>
      <c r="C56" s="149" t="s">
        <v>1417</v>
      </c>
      <c r="D56" s="411">
        <v>9.58</v>
      </c>
      <c r="E56" s="410">
        <v>9.0500000000000007</v>
      </c>
      <c r="F56" s="410">
        <v>9.94</v>
      </c>
      <c r="G56" s="410">
        <v>9.92</v>
      </c>
      <c r="H56" s="410">
        <v>8.9</v>
      </c>
      <c r="I56" s="410">
        <v>10.15</v>
      </c>
      <c r="J56" s="410">
        <v>8.39</v>
      </c>
      <c r="K56" s="1"/>
      <c r="L56" s="149" t="s">
        <v>1417</v>
      </c>
      <c r="M56" s="411">
        <v>9.1300000000000008</v>
      </c>
      <c r="N56" s="410">
        <v>8.76</v>
      </c>
      <c r="O56" s="410">
        <v>10.07</v>
      </c>
      <c r="P56" s="410">
        <v>9.9499999999999993</v>
      </c>
      <c r="Q56" s="410">
        <v>9.3000000000000007</v>
      </c>
      <c r="R56" s="410">
        <v>9.27</v>
      </c>
      <c r="S56" s="410">
        <v>8.25</v>
      </c>
      <c r="T56" s="1"/>
      <c r="U56" s="149" t="s">
        <v>1417</v>
      </c>
      <c r="V56" s="411">
        <v>12.59</v>
      </c>
      <c r="W56" s="410">
        <v>13.56</v>
      </c>
      <c r="X56" s="410">
        <v>12.44</v>
      </c>
      <c r="Y56" s="410">
        <v>12.15</v>
      </c>
      <c r="Z56" s="410">
        <v>12.03</v>
      </c>
      <c r="AA56" s="410">
        <v>13.2</v>
      </c>
      <c r="AB56" s="410">
        <v>12.01</v>
      </c>
      <c r="AC56" s="1"/>
      <c r="AD56" s="149" t="s">
        <v>1417</v>
      </c>
      <c r="AE56" s="411">
        <v>13</v>
      </c>
      <c r="AF56" s="410">
        <v>10.15</v>
      </c>
      <c r="AG56" s="410">
        <v>9.94</v>
      </c>
      <c r="AH56" s="410">
        <v>11.09</v>
      </c>
      <c r="AI56" s="410">
        <v>12.7</v>
      </c>
      <c r="AJ56" s="410">
        <v>14.26</v>
      </c>
      <c r="AK56" s="410">
        <v>11.58</v>
      </c>
      <c r="AL56" s="1"/>
      <c r="AM56" s="149" t="s">
        <v>1417</v>
      </c>
      <c r="AN56" s="411">
        <v>12.07</v>
      </c>
      <c r="AO56" s="410">
        <v>13.34</v>
      </c>
      <c r="AP56" s="410">
        <v>12.21</v>
      </c>
      <c r="AQ56" s="410">
        <v>11.74</v>
      </c>
      <c r="AR56" s="410">
        <v>11.49</v>
      </c>
      <c r="AS56" s="410">
        <v>13.58</v>
      </c>
      <c r="AT56" s="410">
        <v>14.02</v>
      </c>
      <c r="AU56" s="75"/>
    </row>
    <row r="57" spans="2:47" ht="10.5" customHeight="1" x14ac:dyDescent="0.25">
      <c r="B57" s="113"/>
      <c r="C57" s="149" t="s">
        <v>1418</v>
      </c>
      <c r="D57" s="411">
        <v>7.7</v>
      </c>
      <c r="E57" s="410">
        <v>7.21</v>
      </c>
      <c r="F57" s="410">
        <v>7.24</v>
      </c>
      <c r="G57" s="410">
        <v>8.0299999999999994</v>
      </c>
      <c r="H57" s="410">
        <v>6.47</v>
      </c>
      <c r="I57" s="410">
        <v>7.71</v>
      </c>
      <c r="J57" s="410">
        <v>6.19</v>
      </c>
      <c r="K57" s="1"/>
      <c r="L57" s="149" t="s">
        <v>1418</v>
      </c>
      <c r="M57" s="411">
        <v>6.87</v>
      </c>
      <c r="N57" s="410">
        <v>7.19</v>
      </c>
      <c r="O57" s="410">
        <v>7.93</v>
      </c>
      <c r="P57" s="410">
        <v>7.79</v>
      </c>
      <c r="Q57" s="410">
        <v>6.59</v>
      </c>
      <c r="R57" s="410">
        <v>6.82</v>
      </c>
      <c r="S57" s="410">
        <v>5.71</v>
      </c>
      <c r="T57" s="1"/>
      <c r="U57" s="149" t="s">
        <v>1418</v>
      </c>
      <c r="V57" s="411">
        <v>10.65</v>
      </c>
      <c r="W57" s="410">
        <v>10.050000000000001</v>
      </c>
      <c r="X57" s="410">
        <v>9.14</v>
      </c>
      <c r="Y57" s="410">
        <v>8.36</v>
      </c>
      <c r="Z57" s="410">
        <v>8.1999999999999993</v>
      </c>
      <c r="AA57" s="410">
        <v>8.34</v>
      </c>
      <c r="AB57" s="410">
        <v>8.17</v>
      </c>
      <c r="AC57" s="1"/>
      <c r="AD57" s="149" t="s">
        <v>1418</v>
      </c>
      <c r="AE57" s="411">
        <v>10.29</v>
      </c>
      <c r="AF57" s="410">
        <v>7.82</v>
      </c>
      <c r="AG57" s="410">
        <v>6.12</v>
      </c>
      <c r="AH57" s="410">
        <v>8.2899999999999991</v>
      </c>
      <c r="AI57" s="410">
        <v>7.9</v>
      </c>
      <c r="AJ57" s="410">
        <v>9.9</v>
      </c>
      <c r="AK57" s="410">
        <v>8.41</v>
      </c>
      <c r="AL57" s="1"/>
      <c r="AM57" s="149" t="s">
        <v>1418</v>
      </c>
      <c r="AN57" s="411">
        <v>9.82</v>
      </c>
      <c r="AO57" s="410">
        <v>9.66</v>
      </c>
      <c r="AP57" s="410">
        <v>10.46</v>
      </c>
      <c r="AQ57" s="410">
        <v>7.89</v>
      </c>
      <c r="AR57" s="410">
        <v>6.43</v>
      </c>
      <c r="AS57" s="410">
        <v>8.43</v>
      </c>
      <c r="AT57" s="410">
        <v>9.66</v>
      </c>
      <c r="AU57" s="75"/>
    </row>
    <row r="58" spans="2:47" ht="10.5" customHeight="1" x14ac:dyDescent="0.25">
      <c r="B58" s="113"/>
      <c r="C58" s="149" t="s">
        <v>1419</v>
      </c>
      <c r="D58" s="411">
        <v>6.41</v>
      </c>
      <c r="E58" s="410">
        <v>5.39</v>
      </c>
      <c r="F58" s="410">
        <v>6.36</v>
      </c>
      <c r="G58" s="410">
        <v>5.56</v>
      </c>
      <c r="H58" s="410">
        <v>5.19</v>
      </c>
      <c r="I58" s="410">
        <v>5.49</v>
      </c>
      <c r="J58" s="410">
        <v>5.45</v>
      </c>
      <c r="K58" s="1"/>
      <c r="L58" s="149" t="s">
        <v>1419</v>
      </c>
      <c r="M58" s="411">
        <v>5.41</v>
      </c>
      <c r="N58" s="410">
        <v>4.55</v>
      </c>
      <c r="O58" s="410">
        <v>5.27</v>
      </c>
      <c r="P58" s="410">
        <v>5.4</v>
      </c>
      <c r="Q58" s="410">
        <v>4.96</v>
      </c>
      <c r="R58" s="410">
        <v>4.68</v>
      </c>
      <c r="S58" s="410">
        <v>4.8499999999999996</v>
      </c>
      <c r="T58" s="1"/>
      <c r="U58" s="149" t="s">
        <v>1419</v>
      </c>
      <c r="V58" s="411">
        <v>6.6</v>
      </c>
      <c r="W58" s="410">
        <v>7.49</v>
      </c>
      <c r="X58" s="410">
        <v>6.48</v>
      </c>
      <c r="Y58" s="410">
        <v>6.37</v>
      </c>
      <c r="Z58" s="410">
        <v>6.33</v>
      </c>
      <c r="AA58" s="410">
        <v>6.95</v>
      </c>
      <c r="AB58" s="410">
        <v>7.14</v>
      </c>
      <c r="AC58" s="1"/>
      <c r="AD58" s="149" t="s">
        <v>1419</v>
      </c>
      <c r="AE58" s="411">
        <v>7.82</v>
      </c>
      <c r="AF58" s="410">
        <v>5.59</v>
      </c>
      <c r="AG58" s="410">
        <v>6.16</v>
      </c>
      <c r="AH58" s="410">
        <v>5.87</v>
      </c>
      <c r="AI58" s="410">
        <v>7.22</v>
      </c>
      <c r="AJ58" s="410">
        <v>7</v>
      </c>
      <c r="AK58" s="410">
        <v>6.8</v>
      </c>
      <c r="AL58" s="1"/>
      <c r="AM58" s="149" t="s">
        <v>1419</v>
      </c>
      <c r="AN58" s="411">
        <v>7.31</v>
      </c>
      <c r="AO58" s="410">
        <v>8.33</v>
      </c>
      <c r="AP58" s="410">
        <v>6.06</v>
      </c>
      <c r="AQ58" s="410">
        <v>7.05</v>
      </c>
      <c r="AR58" s="410">
        <v>7.31</v>
      </c>
      <c r="AS58" s="410">
        <v>7.83</v>
      </c>
      <c r="AT58" s="410">
        <v>8.64</v>
      </c>
      <c r="AU58" s="75"/>
    </row>
    <row r="59" spans="2:47" ht="10.5" customHeight="1" x14ac:dyDescent="0.25">
      <c r="B59" s="113"/>
      <c r="C59" s="149" t="s">
        <v>1420</v>
      </c>
      <c r="D59" s="411">
        <v>6.93</v>
      </c>
      <c r="E59" s="410">
        <v>8</v>
      </c>
      <c r="F59" s="410">
        <v>8.4</v>
      </c>
      <c r="G59" s="410">
        <v>8.4600000000000009</v>
      </c>
      <c r="H59" s="410">
        <v>8</v>
      </c>
      <c r="I59" s="410">
        <v>8.8800000000000008</v>
      </c>
      <c r="J59" s="410">
        <v>8.33</v>
      </c>
      <c r="K59" s="1"/>
      <c r="L59" s="149" t="s">
        <v>1420</v>
      </c>
      <c r="M59" s="411">
        <v>6.61</v>
      </c>
      <c r="N59" s="410">
        <v>7.08</v>
      </c>
      <c r="O59" s="410">
        <v>7.12</v>
      </c>
      <c r="P59" s="410">
        <v>7.08</v>
      </c>
      <c r="Q59" s="410">
        <v>6.94</v>
      </c>
      <c r="R59" s="410">
        <v>7.92</v>
      </c>
      <c r="S59" s="410">
        <v>8.2100000000000009</v>
      </c>
      <c r="T59" s="1"/>
      <c r="U59" s="149" t="s">
        <v>1420</v>
      </c>
      <c r="V59" s="411">
        <v>7.66</v>
      </c>
      <c r="W59" s="410">
        <v>7.69</v>
      </c>
      <c r="X59" s="410">
        <v>9.1300000000000008</v>
      </c>
      <c r="Y59" s="410">
        <v>9.57</v>
      </c>
      <c r="Z59" s="410">
        <v>9.17</v>
      </c>
      <c r="AA59" s="410">
        <v>10.18</v>
      </c>
      <c r="AB59" s="410">
        <v>8.48</v>
      </c>
      <c r="AC59" s="1"/>
      <c r="AD59" s="149" t="s">
        <v>1420</v>
      </c>
      <c r="AE59" s="411">
        <v>5.68</v>
      </c>
      <c r="AF59" s="410">
        <v>6.12</v>
      </c>
      <c r="AG59" s="410">
        <v>6</v>
      </c>
      <c r="AH59" s="410">
        <v>6.14</v>
      </c>
      <c r="AI59" s="410">
        <v>6.41</v>
      </c>
      <c r="AJ59" s="410">
        <v>8.58</v>
      </c>
      <c r="AK59" s="410">
        <v>7.08</v>
      </c>
      <c r="AL59" s="1"/>
      <c r="AM59" s="149" t="s">
        <v>1420</v>
      </c>
      <c r="AN59" s="411">
        <v>6.17</v>
      </c>
      <c r="AO59" s="410">
        <v>7.4</v>
      </c>
      <c r="AP59" s="410">
        <v>6.8</v>
      </c>
      <c r="AQ59" s="410">
        <v>7.34</v>
      </c>
      <c r="AR59" s="410">
        <v>8.51</v>
      </c>
      <c r="AS59" s="410">
        <v>8.73</v>
      </c>
      <c r="AT59" s="410">
        <v>7.91</v>
      </c>
      <c r="AU59" s="75"/>
    </row>
    <row r="60" spans="2:47" ht="10.5" customHeight="1" x14ac:dyDescent="0.25">
      <c r="B60" s="113"/>
      <c r="C60" s="149" t="s">
        <v>1421</v>
      </c>
      <c r="D60" s="411">
        <v>7.26</v>
      </c>
      <c r="E60" s="410">
        <v>8.34</v>
      </c>
      <c r="F60" s="410">
        <v>8.25</v>
      </c>
      <c r="G60" s="410">
        <v>8.02</v>
      </c>
      <c r="H60" s="410">
        <v>8.11</v>
      </c>
      <c r="I60" s="410">
        <v>7.92</v>
      </c>
      <c r="J60" s="410">
        <v>8.9600000000000009</v>
      </c>
      <c r="K60" s="1"/>
      <c r="L60" s="149" t="s">
        <v>1421</v>
      </c>
      <c r="M60" s="411">
        <v>6.8</v>
      </c>
      <c r="N60" s="410">
        <v>6.96</v>
      </c>
      <c r="O60" s="410">
        <v>6.47</v>
      </c>
      <c r="P60" s="410">
        <v>6.85</v>
      </c>
      <c r="Q60" s="410">
        <v>6.63</v>
      </c>
      <c r="R60" s="410">
        <v>7.16</v>
      </c>
      <c r="S60" s="410">
        <v>7.69</v>
      </c>
      <c r="T60" s="1"/>
      <c r="U60" s="149" t="s">
        <v>1421</v>
      </c>
      <c r="V60" s="411">
        <v>8.32</v>
      </c>
      <c r="W60" s="410">
        <v>7.59</v>
      </c>
      <c r="X60" s="410">
        <v>8.18</v>
      </c>
      <c r="Y60" s="410">
        <v>8.6999999999999993</v>
      </c>
      <c r="Z60" s="410">
        <v>8.3699999999999992</v>
      </c>
      <c r="AA60" s="410">
        <v>9.34</v>
      </c>
      <c r="AB60" s="410">
        <v>8.3800000000000008</v>
      </c>
      <c r="AC60" s="1"/>
      <c r="AD60" s="149" t="s">
        <v>1421</v>
      </c>
      <c r="AE60" s="411">
        <v>5.85</v>
      </c>
      <c r="AF60" s="410">
        <v>6.37</v>
      </c>
      <c r="AG60" s="410">
        <v>5.91</v>
      </c>
      <c r="AH60" s="410">
        <v>6.32</v>
      </c>
      <c r="AI60" s="410">
        <v>5.43</v>
      </c>
      <c r="AJ60" s="410">
        <v>7.52</v>
      </c>
      <c r="AK60" s="410">
        <v>6.61</v>
      </c>
      <c r="AL60" s="1"/>
      <c r="AM60" s="149" t="s">
        <v>1421</v>
      </c>
      <c r="AN60" s="411">
        <v>6.38</v>
      </c>
      <c r="AO60" s="410">
        <v>7.37</v>
      </c>
      <c r="AP60" s="410">
        <v>6.1</v>
      </c>
      <c r="AQ60" s="410">
        <v>6.73</v>
      </c>
      <c r="AR60" s="410">
        <v>7.86</v>
      </c>
      <c r="AS60" s="410">
        <v>6.15</v>
      </c>
      <c r="AT60" s="410">
        <v>7.92</v>
      </c>
      <c r="AU60" s="75"/>
    </row>
    <row r="61" spans="2:47" ht="10.5" customHeight="1" x14ac:dyDescent="0.25">
      <c r="B61" s="113"/>
      <c r="C61" s="149" t="s">
        <v>1422</v>
      </c>
      <c r="D61" s="411">
        <v>3.47</v>
      </c>
      <c r="E61" s="410">
        <v>3.78</v>
      </c>
      <c r="F61" s="410">
        <v>3.96</v>
      </c>
      <c r="G61" s="410">
        <v>4.17</v>
      </c>
      <c r="H61" s="410">
        <v>3.53</v>
      </c>
      <c r="I61" s="410">
        <v>4</v>
      </c>
      <c r="J61" s="410">
        <v>3.93</v>
      </c>
      <c r="K61" s="1"/>
      <c r="L61" s="149" t="s">
        <v>1422</v>
      </c>
      <c r="M61" s="411">
        <v>3.03</v>
      </c>
      <c r="N61" s="410">
        <v>3.3</v>
      </c>
      <c r="O61" s="410">
        <v>3.36</v>
      </c>
      <c r="P61" s="410">
        <v>2.88</v>
      </c>
      <c r="Q61" s="410">
        <v>2.79</v>
      </c>
      <c r="R61" s="410">
        <v>3.52</v>
      </c>
      <c r="S61" s="410">
        <v>4</v>
      </c>
      <c r="T61" s="1"/>
      <c r="U61" s="149" t="s">
        <v>1422</v>
      </c>
      <c r="V61" s="411">
        <v>3.19</v>
      </c>
      <c r="W61" s="410">
        <v>3.38</v>
      </c>
      <c r="X61" s="410">
        <v>4.03</v>
      </c>
      <c r="Y61" s="410">
        <v>4.0599999999999996</v>
      </c>
      <c r="Z61" s="410">
        <v>3.63</v>
      </c>
      <c r="AA61" s="410">
        <v>4.01</v>
      </c>
      <c r="AB61" s="410">
        <v>3.71</v>
      </c>
      <c r="AC61" s="1"/>
      <c r="AD61" s="149" t="s">
        <v>1422</v>
      </c>
      <c r="AE61" s="411">
        <v>2.65</v>
      </c>
      <c r="AF61" s="410">
        <v>2.48</v>
      </c>
      <c r="AG61" s="410">
        <v>2.6</v>
      </c>
      <c r="AH61" s="410">
        <v>2.2599999999999998</v>
      </c>
      <c r="AI61" s="410">
        <v>2.72</v>
      </c>
      <c r="AJ61" s="410">
        <v>3.53</v>
      </c>
      <c r="AK61" s="410">
        <v>3.52</v>
      </c>
      <c r="AL61" s="1"/>
      <c r="AM61" s="149" t="s">
        <v>1422</v>
      </c>
      <c r="AN61" s="411">
        <v>2.96</v>
      </c>
      <c r="AO61" s="410">
        <v>3.55</v>
      </c>
      <c r="AP61" s="410">
        <v>3.43</v>
      </c>
      <c r="AQ61" s="410">
        <v>3.5</v>
      </c>
      <c r="AR61" s="410">
        <v>3.73</v>
      </c>
      <c r="AS61" s="410">
        <v>4.6100000000000003</v>
      </c>
      <c r="AT61" s="410">
        <v>3.42</v>
      </c>
      <c r="AU61" s="75"/>
    </row>
    <row r="62" spans="2:47" ht="10.5" customHeight="1" x14ac:dyDescent="0.25">
      <c r="B62" s="113"/>
      <c r="C62" s="149" t="s">
        <v>1423</v>
      </c>
      <c r="D62" s="411">
        <v>1.01</v>
      </c>
      <c r="E62" s="410">
        <v>1.89</v>
      </c>
      <c r="F62" s="410">
        <v>1.79</v>
      </c>
      <c r="G62" s="410">
        <v>1.57</v>
      </c>
      <c r="H62" s="410">
        <v>1.35</v>
      </c>
      <c r="I62" s="410">
        <v>2.35</v>
      </c>
      <c r="J62" s="410">
        <v>2.33</v>
      </c>
      <c r="K62" s="1"/>
      <c r="L62" s="149" t="s">
        <v>1423</v>
      </c>
      <c r="M62" s="411">
        <v>1.38</v>
      </c>
      <c r="N62" s="410">
        <v>1.84</v>
      </c>
      <c r="O62" s="410">
        <v>2</v>
      </c>
      <c r="P62" s="410">
        <v>1.7</v>
      </c>
      <c r="Q62" s="410">
        <v>1.82</v>
      </c>
      <c r="R62" s="410">
        <v>2.0499999999999998</v>
      </c>
      <c r="S62" s="410">
        <v>2.17</v>
      </c>
      <c r="T62" s="1"/>
      <c r="U62" s="149" t="s">
        <v>1423</v>
      </c>
      <c r="V62" s="411">
        <v>1.63</v>
      </c>
      <c r="W62" s="410">
        <v>1.99</v>
      </c>
      <c r="X62" s="410">
        <v>2.38</v>
      </c>
      <c r="Y62" s="410">
        <v>3.02</v>
      </c>
      <c r="Z62" s="410">
        <v>2.89</v>
      </c>
      <c r="AA62" s="410">
        <v>3.11</v>
      </c>
      <c r="AB62" s="410">
        <v>1.94</v>
      </c>
      <c r="AC62" s="1"/>
      <c r="AD62" s="149" t="s">
        <v>1423</v>
      </c>
      <c r="AE62" s="411">
        <v>0.96</v>
      </c>
      <c r="AF62" s="410">
        <v>0.74</v>
      </c>
      <c r="AG62" s="410">
        <v>0.63</v>
      </c>
      <c r="AH62" s="410">
        <v>1.02</v>
      </c>
      <c r="AI62" s="410">
        <v>0.91</v>
      </c>
      <c r="AJ62" s="410">
        <v>1.82</v>
      </c>
      <c r="AK62" s="410">
        <v>1.65</v>
      </c>
      <c r="AL62" s="1"/>
      <c r="AM62" s="149" t="s">
        <v>1423</v>
      </c>
      <c r="AN62" s="411">
        <v>1.54</v>
      </c>
      <c r="AO62" s="410">
        <v>1.93</v>
      </c>
      <c r="AP62" s="410">
        <v>2.19</v>
      </c>
      <c r="AQ62" s="410">
        <v>1.99</v>
      </c>
      <c r="AR62" s="410">
        <v>2.0299999999999998</v>
      </c>
      <c r="AS62" s="410">
        <v>2.52</v>
      </c>
      <c r="AT62" s="410">
        <v>2.34</v>
      </c>
      <c r="AU62" s="75"/>
    </row>
    <row r="63" spans="2:47" ht="10.5" customHeight="1" x14ac:dyDescent="0.25">
      <c r="B63" s="113"/>
      <c r="C63" s="149" t="s">
        <v>1424</v>
      </c>
      <c r="D63" s="411">
        <v>1.01</v>
      </c>
      <c r="E63" s="410">
        <v>1.83</v>
      </c>
      <c r="F63" s="410">
        <v>1.62</v>
      </c>
      <c r="G63" s="410">
        <v>1.3</v>
      </c>
      <c r="H63" s="410">
        <v>1.27</v>
      </c>
      <c r="I63" s="410">
        <v>2.19</v>
      </c>
      <c r="J63" s="410">
        <v>2.58</v>
      </c>
      <c r="K63" s="1"/>
      <c r="L63" s="149" t="s">
        <v>1424</v>
      </c>
      <c r="M63" s="411">
        <v>1.1499999999999999</v>
      </c>
      <c r="N63" s="410">
        <v>1.34</v>
      </c>
      <c r="O63" s="410">
        <v>1.67</v>
      </c>
      <c r="P63" s="410">
        <v>1.32</v>
      </c>
      <c r="Q63" s="410">
        <v>1.71</v>
      </c>
      <c r="R63" s="410">
        <v>1.78</v>
      </c>
      <c r="S63" s="410">
        <v>1.82</v>
      </c>
      <c r="T63" s="1"/>
      <c r="U63" s="149" t="s">
        <v>1424</v>
      </c>
      <c r="V63" s="411">
        <v>1.84</v>
      </c>
      <c r="W63" s="410">
        <v>1.77</v>
      </c>
      <c r="X63" s="410">
        <v>1.79</v>
      </c>
      <c r="Y63" s="410">
        <v>2.58</v>
      </c>
      <c r="Z63" s="410">
        <v>2.23</v>
      </c>
      <c r="AA63" s="410">
        <v>2.73</v>
      </c>
      <c r="AB63" s="410">
        <v>1.8</v>
      </c>
      <c r="AC63" s="1"/>
      <c r="AD63" s="149" t="s">
        <v>1424</v>
      </c>
      <c r="AE63" s="411">
        <v>0.51</v>
      </c>
      <c r="AF63" s="410">
        <v>0.66</v>
      </c>
      <c r="AG63" s="410">
        <v>0.5</v>
      </c>
      <c r="AH63" s="410">
        <v>0.89</v>
      </c>
      <c r="AI63" s="410">
        <v>0.51</v>
      </c>
      <c r="AJ63" s="410">
        <v>1.19</v>
      </c>
      <c r="AK63" s="410">
        <v>1.5</v>
      </c>
      <c r="AL63" s="1"/>
      <c r="AM63" s="149" t="s">
        <v>1424</v>
      </c>
      <c r="AN63" s="411">
        <v>1.26</v>
      </c>
      <c r="AO63" s="410">
        <v>2.29</v>
      </c>
      <c r="AP63" s="410">
        <v>1.58</v>
      </c>
      <c r="AQ63" s="410">
        <v>1.64</v>
      </c>
      <c r="AR63" s="410">
        <v>1.84</v>
      </c>
      <c r="AS63" s="410">
        <v>1.66</v>
      </c>
      <c r="AT63" s="410">
        <v>1.73</v>
      </c>
      <c r="AU63" s="75"/>
    </row>
    <row r="64" spans="2:47" ht="10.5" customHeight="1" x14ac:dyDescent="0.25">
      <c r="B64" s="113"/>
      <c r="C64" s="149" t="s">
        <v>1425</v>
      </c>
      <c r="D64" s="411">
        <v>0.5</v>
      </c>
      <c r="E64" s="410">
        <v>0.93</v>
      </c>
      <c r="F64" s="410">
        <v>0.91</v>
      </c>
      <c r="G64" s="410">
        <v>0.86</v>
      </c>
      <c r="H64" s="410">
        <v>0.6</v>
      </c>
      <c r="I64" s="410">
        <v>0.97</v>
      </c>
      <c r="J64" s="410">
        <v>1</v>
      </c>
      <c r="K64" s="1"/>
      <c r="L64" s="149" t="s">
        <v>1425</v>
      </c>
      <c r="M64" s="411">
        <v>0.78</v>
      </c>
      <c r="N64" s="410">
        <v>1.1100000000000001</v>
      </c>
      <c r="O64" s="410">
        <v>1.01</v>
      </c>
      <c r="P64" s="410">
        <v>0.88</v>
      </c>
      <c r="Q64" s="410">
        <v>0.74</v>
      </c>
      <c r="R64" s="410">
        <v>0.94</v>
      </c>
      <c r="S64" s="410">
        <v>1.06</v>
      </c>
      <c r="T64" s="1"/>
      <c r="U64" s="149" t="s">
        <v>1425</v>
      </c>
      <c r="V64" s="411">
        <v>0.61</v>
      </c>
      <c r="W64" s="410">
        <v>0.99</v>
      </c>
      <c r="X64" s="410">
        <v>1.25</v>
      </c>
      <c r="Y64" s="410">
        <v>1.27</v>
      </c>
      <c r="Z64" s="410">
        <v>1.31</v>
      </c>
      <c r="AA64" s="410">
        <v>1.22</v>
      </c>
      <c r="AB64" s="410">
        <v>0.93</v>
      </c>
      <c r="AC64" s="1"/>
      <c r="AD64" s="149" t="s">
        <v>1425</v>
      </c>
      <c r="AE64" s="411">
        <v>0.72</v>
      </c>
      <c r="AF64" s="410">
        <v>0.45</v>
      </c>
      <c r="AG64" s="410">
        <v>0.3</v>
      </c>
      <c r="AH64" s="410">
        <v>0.44</v>
      </c>
      <c r="AI64" s="410">
        <v>0.47</v>
      </c>
      <c r="AJ64" s="410">
        <v>1.03</v>
      </c>
      <c r="AK64" s="410">
        <v>0.79</v>
      </c>
      <c r="AL64" s="1"/>
      <c r="AM64" s="149" t="s">
        <v>1425</v>
      </c>
      <c r="AN64" s="411">
        <v>0.93</v>
      </c>
      <c r="AO64" s="410">
        <v>0.72</v>
      </c>
      <c r="AP64" s="410">
        <v>1.31</v>
      </c>
      <c r="AQ64" s="410">
        <v>0.93</v>
      </c>
      <c r="AR64" s="410">
        <v>0.89</v>
      </c>
      <c r="AS64" s="410">
        <v>1.35</v>
      </c>
      <c r="AT64" s="410">
        <v>1.28</v>
      </c>
      <c r="AU64" s="75"/>
    </row>
    <row r="65" spans="2:47" ht="10.5" customHeight="1" x14ac:dyDescent="0.25">
      <c r="B65" s="113"/>
      <c r="C65" s="149" t="s">
        <v>1426</v>
      </c>
      <c r="D65" s="411">
        <v>3.66</v>
      </c>
      <c r="E65" s="410">
        <v>3.59</v>
      </c>
      <c r="F65" s="410">
        <v>4.24</v>
      </c>
      <c r="G65" s="410">
        <v>4.8600000000000003</v>
      </c>
      <c r="H65" s="410">
        <v>4.4000000000000004</v>
      </c>
      <c r="I65" s="410">
        <v>4.3899999999999997</v>
      </c>
      <c r="J65" s="410">
        <v>4.1500000000000004</v>
      </c>
      <c r="K65" s="1"/>
      <c r="L65" s="149" t="s">
        <v>1426</v>
      </c>
      <c r="M65" s="411">
        <v>3.44</v>
      </c>
      <c r="N65" s="410">
        <v>3.52</v>
      </c>
      <c r="O65" s="410">
        <v>3.2</v>
      </c>
      <c r="P65" s="410">
        <v>3.25</v>
      </c>
      <c r="Q65" s="410">
        <v>3.2</v>
      </c>
      <c r="R65" s="410">
        <v>3.56</v>
      </c>
      <c r="S65" s="410">
        <v>3.91</v>
      </c>
      <c r="T65" s="1"/>
      <c r="U65" s="149" t="s">
        <v>1426</v>
      </c>
      <c r="V65" s="411">
        <v>3.72</v>
      </c>
      <c r="W65" s="410">
        <v>3.26</v>
      </c>
      <c r="X65" s="410">
        <v>4.16</v>
      </c>
      <c r="Y65" s="410">
        <v>4.1100000000000003</v>
      </c>
      <c r="Z65" s="410">
        <v>3.7</v>
      </c>
      <c r="AA65" s="410">
        <v>3.96</v>
      </c>
      <c r="AB65" s="410">
        <v>4.47</v>
      </c>
      <c r="AC65" s="1"/>
      <c r="AD65" s="149" t="s">
        <v>1426</v>
      </c>
      <c r="AE65" s="411">
        <v>3.55</v>
      </c>
      <c r="AF65" s="410">
        <v>3.29</v>
      </c>
      <c r="AG65" s="410">
        <v>3.2</v>
      </c>
      <c r="AH65" s="410">
        <v>3.41</v>
      </c>
      <c r="AI65" s="410">
        <v>3.4</v>
      </c>
      <c r="AJ65" s="410">
        <v>4.09</v>
      </c>
      <c r="AK65" s="410">
        <v>3.82</v>
      </c>
      <c r="AL65" s="1"/>
      <c r="AM65" s="149" t="s">
        <v>1426</v>
      </c>
      <c r="AN65" s="411">
        <v>2.9</v>
      </c>
      <c r="AO65" s="410">
        <v>3.54</v>
      </c>
      <c r="AP65" s="410">
        <v>2.2799999999999998</v>
      </c>
      <c r="AQ65" s="410">
        <v>3.27</v>
      </c>
      <c r="AR65" s="410">
        <v>3.59</v>
      </c>
      <c r="AS65" s="410">
        <v>3.56</v>
      </c>
      <c r="AT65" s="410">
        <v>3.48</v>
      </c>
      <c r="AU65" s="75"/>
    </row>
    <row r="66" spans="2:47" ht="10.5" customHeight="1" x14ac:dyDescent="0.25">
      <c r="B66" s="113"/>
      <c r="C66" s="149" t="s">
        <v>1427</v>
      </c>
      <c r="D66" s="411">
        <v>4.04</v>
      </c>
      <c r="E66" s="410">
        <v>4.01</v>
      </c>
      <c r="F66" s="410">
        <v>4.6100000000000003</v>
      </c>
      <c r="G66" s="410">
        <v>5.25</v>
      </c>
      <c r="H66" s="410">
        <v>4.74</v>
      </c>
      <c r="I66" s="410">
        <v>3.83</v>
      </c>
      <c r="J66" s="410">
        <v>4.58</v>
      </c>
      <c r="K66" s="1"/>
      <c r="L66" s="149" t="s">
        <v>1427</v>
      </c>
      <c r="M66" s="411">
        <v>4.04</v>
      </c>
      <c r="N66" s="410">
        <v>4.07</v>
      </c>
      <c r="O66" s="410">
        <v>3.21</v>
      </c>
      <c r="P66" s="410">
        <v>3.56</v>
      </c>
      <c r="Q66" s="410">
        <v>3.2</v>
      </c>
      <c r="R66" s="410">
        <v>3.3</v>
      </c>
      <c r="S66" s="410">
        <v>3.97</v>
      </c>
      <c r="T66" s="1"/>
      <c r="U66" s="149" t="s">
        <v>1427</v>
      </c>
      <c r="V66" s="411">
        <v>4.51</v>
      </c>
      <c r="W66" s="410">
        <v>3.67</v>
      </c>
      <c r="X66" s="410">
        <v>3.96</v>
      </c>
      <c r="Y66" s="410">
        <v>3.84</v>
      </c>
      <c r="Z66" s="410">
        <v>3.89</v>
      </c>
      <c r="AA66" s="410">
        <v>3.77</v>
      </c>
      <c r="AB66" s="410">
        <v>4.88</v>
      </c>
      <c r="AC66" s="1"/>
      <c r="AD66" s="149" t="s">
        <v>1427</v>
      </c>
      <c r="AE66" s="411">
        <v>4.45</v>
      </c>
      <c r="AF66" s="410">
        <v>3.97</v>
      </c>
      <c r="AG66" s="410">
        <v>3.34</v>
      </c>
      <c r="AH66" s="410">
        <v>3.71</v>
      </c>
      <c r="AI66" s="410">
        <v>3</v>
      </c>
      <c r="AJ66" s="410">
        <v>4.1100000000000003</v>
      </c>
      <c r="AK66" s="410">
        <v>3.78</v>
      </c>
      <c r="AL66" s="1"/>
      <c r="AM66" s="149" t="s">
        <v>1427</v>
      </c>
      <c r="AN66" s="411">
        <v>3.4</v>
      </c>
      <c r="AO66" s="410">
        <v>3.4</v>
      </c>
      <c r="AP66" s="410">
        <v>2.2000000000000002</v>
      </c>
      <c r="AQ66" s="410">
        <v>3.08</v>
      </c>
      <c r="AR66" s="410">
        <v>3.8</v>
      </c>
      <c r="AS66" s="410">
        <v>3.07</v>
      </c>
      <c r="AT66" s="410">
        <v>4.08</v>
      </c>
      <c r="AU66" s="75"/>
    </row>
    <row r="67" spans="2:47" ht="10.5" customHeight="1" x14ac:dyDescent="0.25">
      <c r="B67" s="113"/>
      <c r="C67" s="149" t="s">
        <v>1428</v>
      </c>
      <c r="D67" s="411">
        <v>1.72</v>
      </c>
      <c r="E67" s="410">
        <v>1.51</v>
      </c>
      <c r="F67" s="410">
        <v>1.72</v>
      </c>
      <c r="G67" s="410">
        <v>2.0499999999999998</v>
      </c>
      <c r="H67" s="410">
        <v>1.79</v>
      </c>
      <c r="I67" s="410">
        <v>2.0299999999999998</v>
      </c>
      <c r="J67" s="410">
        <v>1.94</v>
      </c>
      <c r="K67" s="1"/>
      <c r="L67" s="149" t="s">
        <v>1428</v>
      </c>
      <c r="M67" s="411">
        <v>1.31</v>
      </c>
      <c r="N67" s="410">
        <v>1.34</v>
      </c>
      <c r="O67" s="410">
        <v>1.31</v>
      </c>
      <c r="P67" s="410">
        <v>1.08</v>
      </c>
      <c r="Q67" s="410">
        <v>1.18</v>
      </c>
      <c r="R67" s="410">
        <v>1.52</v>
      </c>
      <c r="S67" s="410">
        <v>1.76</v>
      </c>
      <c r="T67" s="1"/>
      <c r="U67" s="149" t="s">
        <v>1428</v>
      </c>
      <c r="V67" s="411">
        <v>1.23</v>
      </c>
      <c r="W67" s="410">
        <v>1.1200000000000001</v>
      </c>
      <c r="X67" s="410">
        <v>1.68</v>
      </c>
      <c r="Y67" s="410">
        <v>1.76</v>
      </c>
      <c r="Z67" s="410">
        <v>1.1200000000000001</v>
      </c>
      <c r="AA67" s="410">
        <v>1.52</v>
      </c>
      <c r="AB67" s="410">
        <v>1.66</v>
      </c>
      <c r="AC67" s="1"/>
      <c r="AD67" s="149" t="s">
        <v>1428</v>
      </c>
      <c r="AE67" s="411">
        <v>1.1499999999999999</v>
      </c>
      <c r="AF67" s="410">
        <v>0.83</v>
      </c>
      <c r="AG67" s="410">
        <v>1.2</v>
      </c>
      <c r="AH67" s="410">
        <v>1.22</v>
      </c>
      <c r="AI67" s="410">
        <v>1.44</v>
      </c>
      <c r="AJ67" s="410">
        <v>1.24</v>
      </c>
      <c r="AK67" s="410">
        <v>1.81</v>
      </c>
      <c r="AL67" s="1"/>
      <c r="AM67" s="149" t="s">
        <v>1428</v>
      </c>
      <c r="AN67" s="411">
        <v>1.1599999999999999</v>
      </c>
      <c r="AO67" s="410">
        <v>1.69</v>
      </c>
      <c r="AP67" s="410">
        <v>1.01</v>
      </c>
      <c r="AQ67" s="410">
        <v>1.61</v>
      </c>
      <c r="AR67" s="410">
        <v>1.26</v>
      </c>
      <c r="AS67" s="410">
        <v>1.51</v>
      </c>
      <c r="AT67" s="410">
        <v>1.2</v>
      </c>
      <c r="AU67" s="75"/>
    </row>
    <row r="68" spans="2:47" ht="10.5" customHeight="1" x14ac:dyDescent="0.25">
      <c r="B68" s="113"/>
      <c r="C68" s="149" t="s">
        <v>1429</v>
      </c>
      <c r="D68" s="411">
        <v>4.04</v>
      </c>
      <c r="E68" s="410">
        <v>3.54</v>
      </c>
      <c r="F68" s="410">
        <v>3.31</v>
      </c>
      <c r="G68" s="410">
        <v>3.52</v>
      </c>
      <c r="H68" s="410">
        <v>4.5599999999999996</v>
      </c>
      <c r="I68" s="410">
        <v>3.53</v>
      </c>
      <c r="J68" s="410">
        <v>3.88</v>
      </c>
      <c r="K68" s="1"/>
      <c r="L68" s="149" t="s">
        <v>1429</v>
      </c>
      <c r="M68" s="411">
        <v>3.56</v>
      </c>
      <c r="N68" s="410">
        <v>3.37</v>
      </c>
      <c r="O68" s="410">
        <v>3.98</v>
      </c>
      <c r="P68" s="410">
        <v>3.85</v>
      </c>
      <c r="Q68" s="410">
        <v>3.49</v>
      </c>
      <c r="R68" s="410">
        <v>4.26</v>
      </c>
      <c r="S68" s="410">
        <v>4.55</v>
      </c>
      <c r="T68" s="1"/>
      <c r="U68" s="149" t="s">
        <v>1429</v>
      </c>
      <c r="V68" s="411">
        <v>3.82</v>
      </c>
      <c r="W68" s="410">
        <v>3.88</v>
      </c>
      <c r="X68" s="410">
        <v>4.66</v>
      </c>
      <c r="Y68" s="410">
        <v>4.0199999999999996</v>
      </c>
      <c r="Z68" s="410">
        <v>4.29</v>
      </c>
      <c r="AA68" s="410">
        <v>3.92</v>
      </c>
      <c r="AB68" s="410">
        <v>3.91</v>
      </c>
      <c r="AC68" s="1"/>
      <c r="AD68" s="149" t="s">
        <v>1429</v>
      </c>
      <c r="AE68" s="411">
        <v>3.71</v>
      </c>
      <c r="AF68" s="410">
        <v>3.06</v>
      </c>
      <c r="AG68" s="410">
        <v>4.2300000000000004</v>
      </c>
      <c r="AH68" s="410">
        <v>2.96</v>
      </c>
      <c r="AI68" s="410">
        <v>4.1399999999999997</v>
      </c>
      <c r="AJ68" s="410">
        <v>3.98</v>
      </c>
      <c r="AK68" s="410">
        <v>3.88</v>
      </c>
      <c r="AL68" s="1"/>
      <c r="AM68" s="149" t="s">
        <v>1429</v>
      </c>
      <c r="AN68" s="411">
        <v>3.79</v>
      </c>
      <c r="AO68" s="410">
        <v>4.01</v>
      </c>
      <c r="AP68" s="410">
        <v>3.52</v>
      </c>
      <c r="AQ68" s="410">
        <v>3.55</v>
      </c>
      <c r="AR68" s="410">
        <v>4.16</v>
      </c>
      <c r="AS68" s="410">
        <v>5.17</v>
      </c>
      <c r="AT68" s="410">
        <v>4.91</v>
      </c>
      <c r="AU68" s="75"/>
    </row>
    <row r="69" spans="2:47" ht="10.5" customHeight="1" x14ac:dyDescent="0.25">
      <c r="B69" s="113"/>
      <c r="C69" s="149" t="s">
        <v>1430</v>
      </c>
      <c r="D69" s="411">
        <v>3.45</v>
      </c>
      <c r="E69" s="410">
        <v>3.55</v>
      </c>
      <c r="F69" s="410">
        <v>3.34</v>
      </c>
      <c r="G69" s="410">
        <v>2.95</v>
      </c>
      <c r="H69" s="410">
        <v>4.17</v>
      </c>
      <c r="I69" s="410">
        <v>3.24</v>
      </c>
      <c r="J69" s="410">
        <v>3.73</v>
      </c>
      <c r="K69" s="1"/>
      <c r="L69" s="149" t="s">
        <v>1430</v>
      </c>
      <c r="M69" s="411">
        <v>3.57</v>
      </c>
      <c r="N69" s="410">
        <v>3.11</v>
      </c>
      <c r="O69" s="410">
        <v>3.44</v>
      </c>
      <c r="P69" s="410">
        <v>3.23</v>
      </c>
      <c r="Q69" s="410">
        <v>2.85</v>
      </c>
      <c r="R69" s="410">
        <v>3.7</v>
      </c>
      <c r="S69" s="410">
        <v>3.87</v>
      </c>
      <c r="T69" s="1"/>
      <c r="U69" s="149" t="s">
        <v>1430</v>
      </c>
      <c r="V69" s="411">
        <v>3.2</v>
      </c>
      <c r="W69" s="410">
        <v>2.95</v>
      </c>
      <c r="X69" s="410">
        <v>3.89</v>
      </c>
      <c r="Y69" s="410">
        <v>3.53</v>
      </c>
      <c r="Z69" s="410">
        <v>3.42</v>
      </c>
      <c r="AA69" s="410">
        <v>3.36</v>
      </c>
      <c r="AB69" s="410">
        <v>3.51</v>
      </c>
      <c r="AC69" s="1"/>
      <c r="AD69" s="149" t="s">
        <v>1430</v>
      </c>
      <c r="AE69" s="411">
        <v>2.9</v>
      </c>
      <c r="AF69" s="410">
        <v>2.84</v>
      </c>
      <c r="AG69" s="410">
        <v>3.68</v>
      </c>
      <c r="AH69" s="410">
        <v>2.4300000000000002</v>
      </c>
      <c r="AI69" s="410">
        <v>3.92</v>
      </c>
      <c r="AJ69" s="410">
        <v>3.07</v>
      </c>
      <c r="AK69" s="410">
        <v>3.16</v>
      </c>
      <c r="AL69" s="1"/>
      <c r="AM69" s="149" t="s">
        <v>1430</v>
      </c>
      <c r="AN69" s="411">
        <v>2.82</v>
      </c>
      <c r="AO69" s="410">
        <v>3.13</v>
      </c>
      <c r="AP69" s="410">
        <v>3.65</v>
      </c>
      <c r="AQ69" s="410">
        <v>3.34</v>
      </c>
      <c r="AR69" s="410">
        <v>3.69</v>
      </c>
      <c r="AS69" s="410">
        <v>4.7</v>
      </c>
      <c r="AT69" s="410">
        <v>4.76</v>
      </c>
      <c r="AU69" s="75"/>
    </row>
    <row r="70" spans="2:47" ht="10.5" customHeight="1" x14ac:dyDescent="0.25">
      <c r="B70" s="113"/>
      <c r="C70" s="149" t="s">
        <v>1431</v>
      </c>
      <c r="D70" s="411">
        <v>2.73</v>
      </c>
      <c r="E70" s="410">
        <v>1.96</v>
      </c>
      <c r="F70" s="410">
        <v>1.68</v>
      </c>
      <c r="G70" s="410">
        <v>2.13</v>
      </c>
      <c r="H70" s="410">
        <v>2.4700000000000002</v>
      </c>
      <c r="I70" s="410">
        <v>1.79</v>
      </c>
      <c r="J70" s="410">
        <v>2.09</v>
      </c>
      <c r="K70" s="1"/>
      <c r="L70" s="149" t="s">
        <v>1431</v>
      </c>
      <c r="M70" s="411">
        <v>1.8</v>
      </c>
      <c r="N70" s="410">
        <v>1.96</v>
      </c>
      <c r="O70" s="410">
        <v>2.2400000000000002</v>
      </c>
      <c r="P70" s="410">
        <v>2.0099999999999998</v>
      </c>
      <c r="Q70" s="410">
        <v>1.93</v>
      </c>
      <c r="R70" s="410">
        <v>2.2400000000000002</v>
      </c>
      <c r="S70" s="410">
        <v>2.68</v>
      </c>
      <c r="T70" s="1"/>
      <c r="U70" s="149" t="s">
        <v>1431</v>
      </c>
      <c r="V70" s="411">
        <v>2.21</v>
      </c>
      <c r="W70" s="410">
        <v>2.54</v>
      </c>
      <c r="X70" s="410">
        <v>2.58</v>
      </c>
      <c r="Y70" s="410">
        <v>1.85</v>
      </c>
      <c r="Z70" s="410">
        <v>2.23</v>
      </c>
      <c r="AA70" s="410">
        <v>1.97</v>
      </c>
      <c r="AB70" s="410">
        <v>2.04</v>
      </c>
      <c r="AC70" s="1"/>
      <c r="AD70" s="149" t="s">
        <v>1431</v>
      </c>
      <c r="AE70" s="411">
        <v>2.31</v>
      </c>
      <c r="AF70" s="410">
        <v>1.49</v>
      </c>
      <c r="AG70" s="410">
        <v>2.11</v>
      </c>
      <c r="AH70" s="410">
        <v>1.52</v>
      </c>
      <c r="AI70" s="410">
        <v>1.7</v>
      </c>
      <c r="AJ70" s="410">
        <v>1.97</v>
      </c>
      <c r="AK70" s="410">
        <v>2.5</v>
      </c>
      <c r="AL70" s="1"/>
      <c r="AM70" s="149" t="s">
        <v>1431</v>
      </c>
      <c r="AN70" s="411">
        <v>2.78</v>
      </c>
      <c r="AO70" s="410">
        <v>2.72</v>
      </c>
      <c r="AP70" s="410">
        <v>1.61</v>
      </c>
      <c r="AQ70" s="410">
        <v>1.81</v>
      </c>
      <c r="AR70" s="410">
        <v>1.91</v>
      </c>
      <c r="AS70" s="410">
        <v>2.3199999999999998</v>
      </c>
      <c r="AT70" s="410">
        <v>2.36</v>
      </c>
      <c r="AU70" s="75"/>
    </row>
    <row r="71" spans="2:47" ht="10.5" customHeight="1" x14ac:dyDescent="0.25">
      <c r="B71" s="113"/>
      <c r="C71" s="149" t="s">
        <v>1432</v>
      </c>
      <c r="D71" s="411">
        <v>1.0900000000000001</v>
      </c>
      <c r="E71" s="410">
        <v>0.71</v>
      </c>
      <c r="F71" s="410">
        <v>0.77</v>
      </c>
      <c r="G71" s="410">
        <v>0.77</v>
      </c>
      <c r="H71" s="410">
        <v>0.85</v>
      </c>
      <c r="I71" s="410">
        <v>0.5</v>
      </c>
      <c r="J71" s="410">
        <v>0.69</v>
      </c>
      <c r="K71" s="1"/>
      <c r="L71" s="149" t="s">
        <v>1432</v>
      </c>
      <c r="M71" s="411">
        <v>0.81</v>
      </c>
      <c r="N71" s="410">
        <v>0.61</v>
      </c>
      <c r="O71" s="410">
        <v>0.89</v>
      </c>
      <c r="P71" s="410">
        <v>0.61</v>
      </c>
      <c r="Q71" s="410">
        <v>0.63</v>
      </c>
      <c r="R71" s="410">
        <v>0.8</v>
      </c>
      <c r="S71" s="410">
        <v>0.69</v>
      </c>
      <c r="T71" s="1"/>
      <c r="U71" s="149" t="s">
        <v>1432</v>
      </c>
      <c r="V71" s="411">
        <v>0.74</v>
      </c>
      <c r="W71" s="410">
        <v>0.81</v>
      </c>
      <c r="X71" s="410">
        <v>0.69</v>
      </c>
      <c r="Y71" s="410">
        <v>0.87</v>
      </c>
      <c r="Z71" s="410">
        <v>0.75</v>
      </c>
      <c r="AA71" s="410">
        <v>0.81</v>
      </c>
      <c r="AB71" s="410">
        <v>0.84</v>
      </c>
      <c r="AC71" s="1"/>
      <c r="AD71" s="149" t="s">
        <v>1432</v>
      </c>
      <c r="AE71" s="411">
        <v>0.51</v>
      </c>
      <c r="AF71" s="410">
        <v>0.74</v>
      </c>
      <c r="AG71" s="410">
        <v>0.69</v>
      </c>
      <c r="AH71" s="410">
        <v>0.56999999999999995</v>
      </c>
      <c r="AI71" s="410">
        <v>0.74</v>
      </c>
      <c r="AJ71" s="410">
        <v>0.62</v>
      </c>
      <c r="AK71" s="410">
        <v>0.86</v>
      </c>
      <c r="AL71" s="1"/>
      <c r="AM71" s="149" t="s">
        <v>1432</v>
      </c>
      <c r="AN71" s="411">
        <v>0.84</v>
      </c>
      <c r="AO71" s="410">
        <v>0.61</v>
      </c>
      <c r="AP71" s="410">
        <v>0.86</v>
      </c>
      <c r="AQ71" s="410">
        <v>0.71</v>
      </c>
      <c r="AR71" s="410">
        <v>0.71</v>
      </c>
      <c r="AS71" s="410">
        <v>1</v>
      </c>
      <c r="AT71" s="410">
        <v>0.86</v>
      </c>
      <c r="AU71" s="75"/>
    </row>
    <row r="72" spans="2:47" ht="10.5" customHeight="1" x14ac:dyDescent="0.25">
      <c r="B72" s="113"/>
      <c r="C72" s="149" t="s">
        <v>1433</v>
      </c>
      <c r="D72" s="411">
        <v>1.19</v>
      </c>
      <c r="E72" s="410">
        <v>0.86</v>
      </c>
      <c r="F72" s="410">
        <v>1.32</v>
      </c>
      <c r="G72" s="410">
        <v>1.06</v>
      </c>
      <c r="H72" s="410">
        <v>1.08</v>
      </c>
      <c r="I72" s="410">
        <v>0.48</v>
      </c>
      <c r="J72" s="410">
        <v>0.8</v>
      </c>
      <c r="K72" s="1"/>
      <c r="L72" s="149" t="s">
        <v>1433</v>
      </c>
      <c r="M72" s="411">
        <v>0.89</v>
      </c>
      <c r="N72" s="410">
        <v>0.92</v>
      </c>
      <c r="O72" s="410">
        <v>1.25</v>
      </c>
      <c r="P72" s="410">
        <v>0.93</v>
      </c>
      <c r="Q72" s="410">
        <v>0.77</v>
      </c>
      <c r="R72" s="410">
        <v>0.86</v>
      </c>
      <c r="S72" s="410">
        <v>0.96</v>
      </c>
      <c r="T72" s="1"/>
      <c r="U72" s="149" t="s">
        <v>1433</v>
      </c>
      <c r="V72" s="411">
        <v>0.74</v>
      </c>
      <c r="W72" s="410">
        <v>0.8</v>
      </c>
      <c r="X72" s="410">
        <v>0.91</v>
      </c>
      <c r="Y72" s="410">
        <v>0.97</v>
      </c>
      <c r="Z72" s="410">
        <v>0.86</v>
      </c>
      <c r="AA72" s="410">
        <v>0.85</v>
      </c>
      <c r="AB72" s="410">
        <v>0.81</v>
      </c>
      <c r="AC72" s="1"/>
      <c r="AD72" s="149" t="s">
        <v>1433</v>
      </c>
      <c r="AE72" s="411">
        <v>0.37</v>
      </c>
      <c r="AF72" s="410">
        <v>1.1000000000000001</v>
      </c>
      <c r="AG72" s="410">
        <v>0.95</v>
      </c>
      <c r="AH72" s="410">
        <v>0.7</v>
      </c>
      <c r="AI72" s="410">
        <v>0.84</v>
      </c>
      <c r="AJ72" s="410">
        <v>0.92</v>
      </c>
      <c r="AK72" s="410">
        <v>0.94</v>
      </c>
      <c r="AL72" s="1"/>
      <c r="AM72" s="149" t="s">
        <v>1433</v>
      </c>
      <c r="AN72" s="411">
        <v>0.9</v>
      </c>
      <c r="AO72" s="410">
        <v>0.82</v>
      </c>
      <c r="AP72" s="410">
        <v>1.37</v>
      </c>
      <c r="AQ72" s="410">
        <v>1.05</v>
      </c>
      <c r="AR72" s="410">
        <v>0.82</v>
      </c>
      <c r="AS72" s="410">
        <v>1.51</v>
      </c>
      <c r="AT72" s="410">
        <v>0.99</v>
      </c>
      <c r="AU72" s="75"/>
    </row>
    <row r="73" spans="2:47" ht="10.5" customHeight="1" x14ac:dyDescent="0.25">
      <c r="B73" s="113"/>
      <c r="C73" s="149" t="s">
        <v>1434</v>
      </c>
      <c r="D73" s="411">
        <v>0.7</v>
      </c>
      <c r="E73" s="410">
        <v>0.42</v>
      </c>
      <c r="F73" s="410">
        <v>0.1</v>
      </c>
      <c r="G73" s="410">
        <v>0.27</v>
      </c>
      <c r="H73" s="410">
        <v>0.41</v>
      </c>
      <c r="I73" s="410">
        <v>0.3</v>
      </c>
      <c r="J73" s="410">
        <v>0.4</v>
      </c>
      <c r="K73" s="1"/>
      <c r="L73" s="149" t="s">
        <v>1434</v>
      </c>
      <c r="M73" s="411">
        <v>0.48</v>
      </c>
      <c r="N73" s="410">
        <v>0.21</v>
      </c>
      <c r="O73" s="410">
        <v>0.34</v>
      </c>
      <c r="P73" s="410">
        <v>0.18</v>
      </c>
      <c r="Q73" s="410">
        <v>0.23</v>
      </c>
      <c r="R73" s="410">
        <v>0.49</v>
      </c>
      <c r="S73" s="410">
        <v>0.26</v>
      </c>
      <c r="T73" s="1"/>
      <c r="U73" s="149" t="s">
        <v>1434</v>
      </c>
      <c r="V73" s="411">
        <v>0.4</v>
      </c>
      <c r="W73" s="410">
        <v>0.48</v>
      </c>
      <c r="X73" s="410">
        <v>0.27</v>
      </c>
      <c r="Y73" s="410">
        <v>0.4</v>
      </c>
      <c r="Z73" s="410">
        <v>0.4</v>
      </c>
      <c r="AA73" s="410">
        <v>0.45</v>
      </c>
      <c r="AB73" s="410">
        <v>0.55000000000000004</v>
      </c>
      <c r="AC73" s="1"/>
      <c r="AD73" s="149" t="s">
        <v>1434</v>
      </c>
      <c r="AE73" s="411">
        <v>0.36</v>
      </c>
      <c r="AF73" s="410">
        <v>0.18</v>
      </c>
      <c r="AG73" s="410">
        <v>0.19</v>
      </c>
      <c r="AH73" s="410">
        <v>0.21</v>
      </c>
      <c r="AI73" s="410">
        <v>0.34</v>
      </c>
      <c r="AJ73" s="410">
        <v>0.09</v>
      </c>
      <c r="AK73" s="410">
        <v>0.49</v>
      </c>
      <c r="AL73" s="1"/>
      <c r="AM73" s="149" t="s">
        <v>1434</v>
      </c>
      <c r="AN73" s="411">
        <v>0.6</v>
      </c>
      <c r="AO73" s="410">
        <v>0.3</v>
      </c>
      <c r="AP73" s="410">
        <v>0.16</v>
      </c>
      <c r="AQ73" s="410">
        <v>0.21</v>
      </c>
      <c r="AR73" s="410">
        <v>0.3</v>
      </c>
      <c r="AS73" s="410">
        <v>0.19</v>
      </c>
      <c r="AT73" s="410">
        <v>0.45</v>
      </c>
      <c r="AU73" s="75"/>
    </row>
    <row r="74" spans="2:47" ht="10.5" customHeight="1" x14ac:dyDescent="0.25">
      <c r="B74" s="113"/>
      <c r="C74" s="149" t="s">
        <v>1435</v>
      </c>
      <c r="D74" s="411">
        <v>1.5</v>
      </c>
      <c r="E74" s="410">
        <v>1.75</v>
      </c>
      <c r="F74" s="410">
        <v>1.49</v>
      </c>
      <c r="G74" s="410">
        <v>1.68</v>
      </c>
      <c r="H74" s="410">
        <v>1.76</v>
      </c>
      <c r="I74" s="410">
        <v>2.04</v>
      </c>
      <c r="J74" s="410">
        <v>1.86</v>
      </c>
      <c r="K74" s="1"/>
      <c r="L74" s="149" t="s">
        <v>1435</v>
      </c>
      <c r="M74" s="411">
        <v>2.15</v>
      </c>
      <c r="N74" s="410">
        <v>1.84</v>
      </c>
      <c r="O74" s="410">
        <v>2.17</v>
      </c>
      <c r="P74" s="410">
        <v>2.1800000000000002</v>
      </c>
      <c r="Q74" s="410">
        <v>1.96</v>
      </c>
      <c r="R74" s="410">
        <v>2.41</v>
      </c>
      <c r="S74" s="410">
        <v>1.92</v>
      </c>
      <c r="T74" s="1"/>
      <c r="U74" s="149" t="s">
        <v>1435</v>
      </c>
      <c r="V74" s="411">
        <v>2.74</v>
      </c>
      <c r="W74" s="410">
        <v>2.48</v>
      </c>
      <c r="X74" s="410">
        <v>3.41</v>
      </c>
      <c r="Y74" s="410">
        <v>2.84</v>
      </c>
      <c r="Z74" s="410">
        <v>2.8</v>
      </c>
      <c r="AA74" s="410">
        <v>3.33</v>
      </c>
      <c r="AB74" s="410">
        <v>1.78</v>
      </c>
      <c r="AC74" s="1"/>
      <c r="AD74" s="149" t="s">
        <v>1435</v>
      </c>
      <c r="AE74" s="411">
        <v>2.19</v>
      </c>
      <c r="AF74" s="410">
        <v>2.21</v>
      </c>
      <c r="AG74" s="410">
        <v>2.11</v>
      </c>
      <c r="AH74" s="410">
        <v>1.82</v>
      </c>
      <c r="AI74" s="410">
        <v>2.61</v>
      </c>
      <c r="AJ74" s="410">
        <v>2.56</v>
      </c>
      <c r="AK74" s="410">
        <v>1.48</v>
      </c>
      <c r="AL74" s="1"/>
      <c r="AM74" s="149" t="s">
        <v>1435</v>
      </c>
      <c r="AN74" s="411">
        <v>1.96</v>
      </c>
      <c r="AO74" s="410">
        <v>1.89</v>
      </c>
      <c r="AP74" s="410">
        <v>1.9</v>
      </c>
      <c r="AQ74" s="410">
        <v>2.5099999999999998</v>
      </c>
      <c r="AR74" s="410">
        <v>2.36</v>
      </c>
      <c r="AS74" s="410">
        <v>2.23</v>
      </c>
      <c r="AT74" s="410">
        <v>2.0499999999999998</v>
      </c>
      <c r="AU74" s="75"/>
    </row>
    <row r="75" spans="2:47" ht="10.5" customHeight="1" x14ac:dyDescent="0.25">
      <c r="B75" s="113"/>
      <c r="C75" s="149" t="s">
        <v>1436</v>
      </c>
      <c r="D75" s="411">
        <v>1.58</v>
      </c>
      <c r="E75" s="410">
        <v>1.21</v>
      </c>
      <c r="F75" s="410">
        <v>1.18</v>
      </c>
      <c r="G75" s="410">
        <v>1.56</v>
      </c>
      <c r="H75" s="410">
        <v>1.68</v>
      </c>
      <c r="I75" s="410">
        <v>1.81</v>
      </c>
      <c r="J75" s="410">
        <v>1.87</v>
      </c>
      <c r="K75" s="1"/>
      <c r="L75" s="149" t="s">
        <v>1436</v>
      </c>
      <c r="M75" s="411">
        <v>2.2599999999999998</v>
      </c>
      <c r="N75" s="410">
        <v>1.34</v>
      </c>
      <c r="O75" s="410">
        <v>1.46</v>
      </c>
      <c r="P75" s="410">
        <v>1.93</v>
      </c>
      <c r="Q75" s="410">
        <v>1.74</v>
      </c>
      <c r="R75" s="410">
        <v>2.0699999999999998</v>
      </c>
      <c r="S75" s="410">
        <v>1.1599999999999999</v>
      </c>
      <c r="T75" s="1"/>
      <c r="U75" s="149" t="s">
        <v>1436</v>
      </c>
      <c r="V75" s="411">
        <v>2.04</v>
      </c>
      <c r="W75" s="410">
        <v>1.9</v>
      </c>
      <c r="X75" s="410">
        <v>3.11</v>
      </c>
      <c r="Y75" s="410">
        <v>2.0099999999999998</v>
      </c>
      <c r="Z75" s="410">
        <v>2.02</v>
      </c>
      <c r="AA75" s="410">
        <v>2.48</v>
      </c>
      <c r="AB75" s="410">
        <v>1.55</v>
      </c>
      <c r="AC75" s="1"/>
      <c r="AD75" s="149" t="s">
        <v>1436</v>
      </c>
      <c r="AE75" s="411">
        <v>2.4700000000000002</v>
      </c>
      <c r="AF75" s="410">
        <v>2.36</v>
      </c>
      <c r="AG75" s="410">
        <v>1.54</v>
      </c>
      <c r="AH75" s="410">
        <v>1.64</v>
      </c>
      <c r="AI75" s="410">
        <v>2.29</v>
      </c>
      <c r="AJ75" s="410">
        <v>2</v>
      </c>
      <c r="AK75" s="410">
        <v>0.9</v>
      </c>
      <c r="AL75" s="1"/>
      <c r="AM75" s="149" t="s">
        <v>1436</v>
      </c>
      <c r="AN75" s="411">
        <v>1.1499999999999999</v>
      </c>
      <c r="AO75" s="410">
        <v>1.77</v>
      </c>
      <c r="AP75" s="410">
        <v>1.1200000000000001</v>
      </c>
      <c r="AQ75" s="410">
        <v>2.2200000000000002</v>
      </c>
      <c r="AR75" s="410">
        <v>1.76</v>
      </c>
      <c r="AS75" s="410">
        <v>1.96</v>
      </c>
      <c r="AT75" s="410">
        <v>1.52</v>
      </c>
      <c r="AU75" s="75"/>
    </row>
    <row r="76" spans="2:47" ht="10.5" customHeight="1" x14ac:dyDescent="0.25">
      <c r="B76" s="113"/>
      <c r="C76" s="149" t="s">
        <v>1437</v>
      </c>
      <c r="D76" s="411">
        <v>0.7</v>
      </c>
      <c r="E76" s="410">
        <v>1.2</v>
      </c>
      <c r="F76" s="410">
        <v>0.91</v>
      </c>
      <c r="G76" s="410">
        <v>0.84</v>
      </c>
      <c r="H76" s="410">
        <v>0.8</v>
      </c>
      <c r="I76" s="410">
        <v>0.93</v>
      </c>
      <c r="J76" s="410">
        <v>0.86</v>
      </c>
      <c r="K76" s="1"/>
      <c r="L76" s="149" t="s">
        <v>1437</v>
      </c>
      <c r="M76" s="411">
        <v>0.93</v>
      </c>
      <c r="N76" s="410">
        <v>1.0900000000000001</v>
      </c>
      <c r="O76" s="410">
        <v>1.36</v>
      </c>
      <c r="P76" s="410">
        <v>1</v>
      </c>
      <c r="Q76" s="410">
        <v>0.87</v>
      </c>
      <c r="R76" s="410">
        <v>1.07</v>
      </c>
      <c r="S76" s="410">
        <v>1.28</v>
      </c>
      <c r="T76" s="1"/>
      <c r="U76" s="149" t="s">
        <v>1437</v>
      </c>
      <c r="V76" s="411">
        <v>1.61</v>
      </c>
      <c r="W76" s="410">
        <v>1.33</v>
      </c>
      <c r="X76" s="410">
        <v>1.56</v>
      </c>
      <c r="Y76" s="410">
        <v>1.5</v>
      </c>
      <c r="Z76" s="410">
        <v>1.33</v>
      </c>
      <c r="AA76" s="410">
        <v>1.61</v>
      </c>
      <c r="AB76" s="410">
        <v>0.87</v>
      </c>
      <c r="AC76" s="1"/>
      <c r="AD76" s="149" t="s">
        <v>1437</v>
      </c>
      <c r="AE76" s="411">
        <v>1.02</v>
      </c>
      <c r="AF76" s="410">
        <v>0.88</v>
      </c>
      <c r="AG76" s="410">
        <v>1.19</v>
      </c>
      <c r="AH76" s="410">
        <v>0.82</v>
      </c>
      <c r="AI76" s="410">
        <v>1.03</v>
      </c>
      <c r="AJ76" s="410">
        <v>1</v>
      </c>
      <c r="AK76" s="410">
        <v>1</v>
      </c>
      <c r="AL76" s="1"/>
      <c r="AM76" s="149" t="s">
        <v>1437</v>
      </c>
      <c r="AN76" s="411">
        <v>1.48</v>
      </c>
      <c r="AO76" s="410">
        <v>0.97</v>
      </c>
      <c r="AP76" s="410">
        <v>1.35</v>
      </c>
      <c r="AQ76" s="410">
        <v>1.18</v>
      </c>
      <c r="AR76" s="410">
        <v>1.34</v>
      </c>
      <c r="AS76" s="410">
        <v>0.98</v>
      </c>
      <c r="AT76" s="410">
        <v>1.25</v>
      </c>
      <c r="AU76" s="75"/>
    </row>
    <row r="77" spans="2:47" ht="10.5" customHeight="1" x14ac:dyDescent="0.25">
      <c r="B77" s="113"/>
      <c r="C77" s="149" t="s">
        <v>1438</v>
      </c>
      <c r="D77" s="411">
        <v>4.09</v>
      </c>
      <c r="E77" s="410">
        <v>4.22</v>
      </c>
      <c r="F77" s="410">
        <v>3.88</v>
      </c>
      <c r="G77" s="410">
        <v>3.65</v>
      </c>
      <c r="H77" s="410">
        <v>3.71</v>
      </c>
      <c r="I77" s="410">
        <v>4.33</v>
      </c>
      <c r="J77" s="410">
        <v>3.79</v>
      </c>
      <c r="K77" s="1"/>
      <c r="L77" s="149" t="s">
        <v>1438</v>
      </c>
      <c r="M77" s="411">
        <v>4.6500000000000004</v>
      </c>
      <c r="N77" s="410">
        <v>4.5</v>
      </c>
      <c r="O77" s="410">
        <v>4.66</v>
      </c>
      <c r="P77" s="410">
        <v>4.84</v>
      </c>
      <c r="Q77" s="410">
        <v>4.2</v>
      </c>
      <c r="R77" s="410">
        <v>4.53</v>
      </c>
      <c r="S77" s="410">
        <v>4.4400000000000004</v>
      </c>
      <c r="T77" s="1"/>
      <c r="U77" s="149" t="s">
        <v>1438</v>
      </c>
      <c r="V77" s="411">
        <v>3.88</v>
      </c>
      <c r="W77" s="410">
        <v>4.37</v>
      </c>
      <c r="X77" s="410">
        <v>5.25</v>
      </c>
      <c r="Y77" s="410">
        <v>4.8600000000000003</v>
      </c>
      <c r="Z77" s="410">
        <v>4.51</v>
      </c>
      <c r="AA77" s="410">
        <v>4.76</v>
      </c>
      <c r="AB77" s="410">
        <v>5.48</v>
      </c>
      <c r="AC77" s="1"/>
      <c r="AD77" s="149" t="s">
        <v>1438</v>
      </c>
      <c r="AE77" s="411">
        <v>4.33</v>
      </c>
      <c r="AF77" s="410">
        <v>4.82</v>
      </c>
      <c r="AG77" s="410">
        <v>4.8</v>
      </c>
      <c r="AH77" s="410">
        <v>5.58</v>
      </c>
      <c r="AI77" s="410">
        <v>5.22</v>
      </c>
      <c r="AJ77" s="410">
        <v>4.83</v>
      </c>
      <c r="AK77" s="410">
        <v>4.05</v>
      </c>
      <c r="AL77" s="1"/>
      <c r="AM77" s="149" t="s">
        <v>1438</v>
      </c>
      <c r="AN77" s="411">
        <v>3.93</v>
      </c>
      <c r="AO77" s="410">
        <v>4.57</v>
      </c>
      <c r="AP77" s="410">
        <v>4.8</v>
      </c>
      <c r="AQ77" s="410">
        <v>4.3099999999999996</v>
      </c>
      <c r="AR77" s="410">
        <v>5.72</v>
      </c>
      <c r="AS77" s="410">
        <v>5.89</v>
      </c>
      <c r="AT77" s="410">
        <v>6.05</v>
      </c>
      <c r="AU77" s="75"/>
    </row>
    <row r="78" spans="2:47" ht="10.5" customHeight="1" x14ac:dyDescent="0.25">
      <c r="B78" s="113"/>
      <c r="C78" s="149" t="s">
        <v>1439</v>
      </c>
      <c r="D78" s="411">
        <v>4.58</v>
      </c>
      <c r="E78" s="410">
        <v>5.67</v>
      </c>
      <c r="F78" s="410">
        <v>4.3499999999999996</v>
      </c>
      <c r="G78" s="410">
        <v>5.05</v>
      </c>
      <c r="H78" s="410">
        <v>4.4800000000000004</v>
      </c>
      <c r="I78" s="410">
        <v>4.92</v>
      </c>
      <c r="J78" s="410">
        <v>4.34</v>
      </c>
      <c r="K78" s="1"/>
      <c r="L78" s="149" t="s">
        <v>1439</v>
      </c>
      <c r="M78" s="411">
        <v>5.49</v>
      </c>
      <c r="N78" s="410">
        <v>4.97</v>
      </c>
      <c r="O78" s="410">
        <v>5.29</v>
      </c>
      <c r="P78" s="410">
        <v>5.4</v>
      </c>
      <c r="Q78" s="410">
        <v>4.4800000000000004</v>
      </c>
      <c r="R78" s="410">
        <v>4.67</v>
      </c>
      <c r="S78" s="410">
        <v>5.28</v>
      </c>
      <c r="T78" s="1"/>
      <c r="U78" s="149" t="s">
        <v>1439</v>
      </c>
      <c r="V78" s="411">
        <v>4.91</v>
      </c>
      <c r="W78" s="410">
        <v>5.41</v>
      </c>
      <c r="X78" s="410">
        <v>5.17</v>
      </c>
      <c r="Y78" s="410">
        <v>4.9000000000000004</v>
      </c>
      <c r="Z78" s="410">
        <v>4.78</v>
      </c>
      <c r="AA78" s="410">
        <v>5.68</v>
      </c>
      <c r="AB78" s="410">
        <v>5.47</v>
      </c>
      <c r="AC78" s="1"/>
      <c r="AD78" s="149" t="s">
        <v>1439</v>
      </c>
      <c r="AE78" s="411">
        <v>5.27</v>
      </c>
      <c r="AF78" s="410">
        <v>5.23</v>
      </c>
      <c r="AG78" s="410">
        <v>4.3499999999999996</v>
      </c>
      <c r="AH78" s="410">
        <v>5.14</v>
      </c>
      <c r="AI78" s="410">
        <v>5.0199999999999996</v>
      </c>
      <c r="AJ78" s="410">
        <v>5.97</v>
      </c>
      <c r="AK78" s="410">
        <v>4.28</v>
      </c>
      <c r="AL78" s="1"/>
      <c r="AM78" s="149" t="s">
        <v>1439</v>
      </c>
      <c r="AN78" s="411">
        <v>4.8499999999999996</v>
      </c>
      <c r="AO78" s="410">
        <v>5.01</v>
      </c>
      <c r="AP78" s="410">
        <v>4.82</v>
      </c>
      <c r="AQ78" s="410">
        <v>4.26</v>
      </c>
      <c r="AR78" s="410">
        <v>7.05</v>
      </c>
      <c r="AS78" s="410">
        <v>6.32</v>
      </c>
      <c r="AT78" s="410">
        <v>5.34</v>
      </c>
      <c r="AU78" s="75"/>
    </row>
    <row r="79" spans="2:47" ht="10.5" customHeight="1" x14ac:dyDescent="0.25">
      <c r="B79" s="113"/>
      <c r="C79" s="149" t="s">
        <v>1440</v>
      </c>
      <c r="D79" s="411">
        <v>2.3199999999999998</v>
      </c>
      <c r="E79" s="410">
        <v>1.65</v>
      </c>
      <c r="F79" s="410">
        <v>1.87</v>
      </c>
      <c r="G79" s="410">
        <v>1.26</v>
      </c>
      <c r="H79" s="410">
        <v>1.65</v>
      </c>
      <c r="I79" s="410">
        <v>2.2200000000000002</v>
      </c>
      <c r="J79" s="410">
        <v>1.98</v>
      </c>
      <c r="K79" s="1"/>
      <c r="L79" s="149" t="s">
        <v>1440</v>
      </c>
      <c r="M79" s="411">
        <v>2.2000000000000002</v>
      </c>
      <c r="N79" s="410">
        <v>2.0499999999999998</v>
      </c>
      <c r="O79" s="410">
        <v>2.48</v>
      </c>
      <c r="P79" s="410">
        <v>2.4700000000000002</v>
      </c>
      <c r="Q79" s="410">
        <v>2.15</v>
      </c>
      <c r="R79" s="410">
        <v>2.17</v>
      </c>
      <c r="S79" s="410">
        <v>1.83</v>
      </c>
      <c r="T79" s="1"/>
      <c r="U79" s="149" t="s">
        <v>1440</v>
      </c>
      <c r="V79" s="411">
        <v>1.6</v>
      </c>
      <c r="W79" s="410">
        <v>1.72</v>
      </c>
      <c r="X79" s="410">
        <v>3.09</v>
      </c>
      <c r="Y79" s="410">
        <v>2.59</v>
      </c>
      <c r="Z79" s="410">
        <v>2.23</v>
      </c>
      <c r="AA79" s="410">
        <v>1.62</v>
      </c>
      <c r="AB79" s="410">
        <v>2.91</v>
      </c>
      <c r="AC79" s="1"/>
      <c r="AD79" s="149" t="s">
        <v>1440</v>
      </c>
      <c r="AE79" s="411">
        <v>1.91</v>
      </c>
      <c r="AF79" s="410">
        <v>2.81</v>
      </c>
      <c r="AG79" s="410">
        <v>3.43</v>
      </c>
      <c r="AH79" s="410">
        <v>2.95</v>
      </c>
      <c r="AI79" s="410">
        <v>2.59</v>
      </c>
      <c r="AJ79" s="410">
        <v>1.6</v>
      </c>
      <c r="AK79" s="410">
        <v>2</v>
      </c>
      <c r="AL79" s="1"/>
      <c r="AM79" s="149" t="s">
        <v>1440</v>
      </c>
      <c r="AN79" s="411">
        <v>1.74</v>
      </c>
      <c r="AO79" s="410">
        <v>2.38</v>
      </c>
      <c r="AP79" s="410">
        <v>2.4900000000000002</v>
      </c>
      <c r="AQ79" s="410">
        <v>1.98</v>
      </c>
      <c r="AR79" s="410">
        <v>2.0099999999999998</v>
      </c>
      <c r="AS79" s="410">
        <v>2.56</v>
      </c>
      <c r="AT79" s="410">
        <v>3.47</v>
      </c>
      <c r="AU79" s="75"/>
    </row>
    <row r="80" spans="2:47" ht="10.5" customHeight="1" x14ac:dyDescent="0.25">
      <c r="B80" s="113"/>
      <c r="C80" s="424"/>
      <c r="D80" s="1"/>
      <c r="E80" s="1"/>
      <c r="F80" s="1"/>
      <c r="G80" s="1"/>
      <c r="H80" s="1"/>
      <c r="I80" s="1"/>
      <c r="J80" s="1"/>
      <c r="K80" s="1"/>
      <c r="L80" s="424"/>
      <c r="M80" s="1"/>
      <c r="N80" s="1"/>
      <c r="O80" s="1"/>
      <c r="P80" s="1"/>
      <c r="Q80" s="1"/>
      <c r="R80" s="1"/>
      <c r="S80" s="1"/>
      <c r="T80" s="1"/>
      <c r="U80" s="424"/>
      <c r="V80" s="1"/>
      <c r="W80" s="1"/>
      <c r="X80" s="1"/>
      <c r="Y80" s="1"/>
      <c r="Z80" s="1"/>
      <c r="AA80" s="1"/>
      <c r="AB80" s="1"/>
      <c r="AC80" s="1"/>
      <c r="AD80" s="424"/>
      <c r="AE80" s="1"/>
      <c r="AF80" s="1"/>
      <c r="AG80" s="1"/>
      <c r="AH80" s="1"/>
      <c r="AI80" s="1"/>
      <c r="AJ80" s="1"/>
      <c r="AK80" s="1"/>
      <c r="AL80" s="1"/>
      <c r="AM80" s="424"/>
      <c r="AN80" s="1"/>
      <c r="AO80" s="1"/>
      <c r="AP80" s="1"/>
      <c r="AQ80" s="1"/>
      <c r="AR80" s="1"/>
      <c r="AS80" s="1"/>
      <c r="AT80" s="1"/>
      <c r="AU80" s="75"/>
    </row>
    <row r="81" spans="2:47" ht="15.75" thickBot="1" x14ac:dyDescent="0.3">
      <c r="B81" s="634" t="s">
        <v>1655</v>
      </c>
      <c r="C81" s="315"/>
      <c r="D81" s="78"/>
      <c r="E81" s="78"/>
      <c r="F81" s="78"/>
      <c r="G81" s="78"/>
      <c r="H81" s="78"/>
      <c r="I81" s="78"/>
      <c r="J81" s="78"/>
      <c r="K81" s="78"/>
      <c r="L81" s="315"/>
      <c r="M81" s="78"/>
      <c r="N81" s="78"/>
      <c r="O81" s="78"/>
      <c r="P81" s="78"/>
      <c r="Q81" s="78"/>
      <c r="R81" s="78"/>
      <c r="S81" s="78"/>
      <c r="T81" s="78"/>
      <c r="U81" s="315"/>
      <c r="V81" s="78"/>
      <c r="W81" s="78"/>
      <c r="X81" s="78"/>
      <c r="Y81" s="78"/>
      <c r="Z81" s="78"/>
      <c r="AA81" s="78"/>
      <c r="AB81" s="78"/>
      <c r="AC81" s="78"/>
      <c r="AD81" s="315"/>
      <c r="AE81" s="78"/>
      <c r="AF81" s="78"/>
      <c r="AG81" s="78"/>
      <c r="AH81" s="78"/>
      <c r="AI81" s="78"/>
      <c r="AJ81" s="78"/>
      <c r="AK81" s="78"/>
      <c r="AL81" s="78"/>
      <c r="AM81" s="315"/>
      <c r="AN81" s="78"/>
      <c r="AO81" s="78"/>
      <c r="AP81" s="78"/>
      <c r="AQ81" s="78"/>
      <c r="AR81" s="78"/>
      <c r="AS81" s="78"/>
      <c r="AT81" s="78"/>
      <c r="AU81" s="79"/>
    </row>
  </sheetData>
  <mergeCells count="6">
    <mergeCell ref="B1:AU1"/>
    <mergeCell ref="L3:S3"/>
    <mergeCell ref="U3:AB3"/>
    <mergeCell ref="C3:J3"/>
    <mergeCell ref="AD3:AK3"/>
    <mergeCell ref="AM3:AT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6F119-3225-46D0-8475-A891FBEFA8A5}">
  <sheetPr>
    <tabColor rgb="FFFFC000"/>
  </sheetPr>
  <dimension ref="B1:BD545"/>
  <sheetViews>
    <sheetView zoomScale="85" zoomScaleNormal="85" workbookViewId="0">
      <selection activeCell="L22" sqref="L22"/>
    </sheetView>
  </sheetViews>
  <sheetFormatPr defaultRowHeight="15" x14ac:dyDescent="0.25"/>
  <cols>
    <col min="1" max="1" width="3.140625" customWidth="1"/>
    <col min="2" max="2" width="4" customWidth="1"/>
    <col min="3" max="3" width="68.28515625" style="416" customWidth="1"/>
    <col min="4" max="8" width="8.42578125" customWidth="1"/>
    <col min="9" max="9" width="9.42578125" bestFit="1" customWidth="1"/>
    <col min="10" max="10" width="8.42578125" customWidth="1"/>
    <col min="12" max="12" width="82.85546875" style="416" customWidth="1"/>
    <col min="13" max="17" width="8.42578125" customWidth="1"/>
    <col min="18" max="18" width="9.42578125" bestFit="1" customWidth="1"/>
    <col min="19" max="19" width="8.42578125" customWidth="1"/>
    <col min="21" max="21" width="71.7109375" style="309" customWidth="1"/>
    <col min="22" max="26" width="8.42578125" customWidth="1"/>
    <col min="27" max="27" width="9.42578125" bestFit="1" customWidth="1"/>
    <col min="28" max="28" width="8.42578125" customWidth="1"/>
    <col min="30" max="30" width="83" style="416" customWidth="1"/>
    <col min="31" max="35" width="8.42578125" customWidth="1"/>
    <col min="36" max="36" width="9.42578125" bestFit="1" customWidth="1"/>
    <col min="37" max="37" width="8.42578125" customWidth="1"/>
    <col min="39" max="39" width="83" style="416" customWidth="1"/>
    <col min="40" max="44" width="8.42578125" customWidth="1"/>
    <col min="45" max="45" width="9.42578125" bestFit="1" customWidth="1"/>
    <col min="46" max="46" width="8.42578125" customWidth="1"/>
    <col min="48" max="48" width="65.42578125" style="416" customWidth="1"/>
    <col min="49" max="53" width="8.42578125" customWidth="1"/>
    <col min="54" max="54" width="9.42578125" bestFit="1" customWidth="1"/>
    <col min="55" max="55" width="8.42578125" customWidth="1"/>
  </cols>
  <sheetData>
    <row r="1" spans="2:56" ht="15.75" x14ac:dyDescent="0.25">
      <c r="B1" s="745" t="s">
        <v>1656</v>
      </c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6"/>
      <c r="P1" s="746"/>
      <c r="Q1" s="746"/>
      <c r="R1" s="746"/>
      <c r="S1" s="746"/>
      <c r="T1" s="746"/>
      <c r="U1" s="746"/>
      <c r="V1" s="746"/>
      <c r="W1" s="746"/>
      <c r="X1" s="746"/>
      <c r="Y1" s="746"/>
      <c r="Z1" s="746"/>
      <c r="AA1" s="746"/>
      <c r="AB1" s="746"/>
      <c r="AC1" s="746"/>
      <c r="AD1" s="746"/>
      <c r="AE1" s="746"/>
      <c r="AF1" s="746"/>
      <c r="AG1" s="746"/>
      <c r="AH1" s="746"/>
      <c r="AI1" s="746"/>
      <c r="AJ1" s="746"/>
      <c r="AK1" s="746"/>
      <c r="AL1" s="746"/>
      <c r="AM1" s="746"/>
      <c r="AN1" s="746"/>
      <c r="AO1" s="746"/>
      <c r="AP1" s="746"/>
      <c r="AQ1" s="746"/>
      <c r="AR1" s="746"/>
      <c r="AS1" s="746"/>
      <c r="AT1" s="746"/>
      <c r="AU1" s="746"/>
      <c r="AV1" s="746"/>
      <c r="AW1" s="746"/>
      <c r="AX1" s="746"/>
      <c r="AY1" s="746"/>
      <c r="AZ1" s="746"/>
      <c r="BA1" s="746"/>
      <c r="BB1" s="746"/>
      <c r="BC1" s="746"/>
      <c r="BD1" s="747"/>
    </row>
    <row r="2" spans="2:56" x14ac:dyDescent="0.25">
      <c r="B2" s="113"/>
      <c r="C2" s="423"/>
      <c r="D2" s="1"/>
      <c r="E2" s="1"/>
      <c r="F2" s="1"/>
      <c r="G2" s="1"/>
      <c r="H2" s="1"/>
      <c r="I2" s="1"/>
      <c r="J2" s="1"/>
      <c r="K2" s="1"/>
      <c r="L2" s="423"/>
      <c r="M2" s="1"/>
      <c r="N2" s="1"/>
      <c r="O2" s="1"/>
      <c r="P2" s="1"/>
      <c r="Q2" s="1"/>
      <c r="R2" s="1"/>
      <c r="S2" s="1"/>
      <c r="T2" s="1"/>
      <c r="U2" s="424"/>
      <c r="V2" s="1"/>
      <c r="W2" s="1"/>
      <c r="X2" s="1"/>
      <c r="Y2" s="1"/>
      <c r="Z2" s="1"/>
      <c r="AA2" s="1"/>
      <c r="AB2" s="1"/>
      <c r="AC2" s="1"/>
      <c r="AD2" s="423"/>
      <c r="AE2" s="1"/>
      <c r="AF2" s="1"/>
      <c r="AG2" s="1"/>
      <c r="AH2" s="1"/>
      <c r="AI2" s="1"/>
      <c r="AJ2" s="1"/>
      <c r="AK2" s="1"/>
      <c r="AL2" s="1"/>
      <c r="AM2" s="423"/>
      <c r="AN2" s="1"/>
      <c r="AO2" s="1"/>
      <c r="AP2" s="1"/>
      <c r="AQ2" s="1"/>
      <c r="AR2" s="1"/>
      <c r="AS2" s="1"/>
      <c r="AT2" s="1"/>
      <c r="AU2" s="1"/>
      <c r="AV2" s="423"/>
      <c r="AW2" s="1"/>
      <c r="AX2" s="1"/>
      <c r="AY2" s="1"/>
      <c r="AZ2" s="1"/>
      <c r="BA2" s="1"/>
      <c r="BB2" s="1"/>
      <c r="BC2" s="1"/>
      <c r="BD2" s="75"/>
    </row>
    <row r="3" spans="2:56" ht="13.5" customHeight="1" x14ac:dyDescent="0.25">
      <c r="B3" s="113"/>
      <c r="C3" s="880" t="s">
        <v>35</v>
      </c>
      <c r="D3" s="881"/>
      <c r="E3" s="881"/>
      <c r="F3" s="881"/>
      <c r="G3" s="881"/>
      <c r="H3" s="881"/>
      <c r="I3" s="881"/>
      <c r="J3" s="882"/>
      <c r="K3" s="1"/>
      <c r="L3" s="880" t="s">
        <v>124</v>
      </c>
      <c r="M3" s="881"/>
      <c r="N3" s="881"/>
      <c r="O3" s="881"/>
      <c r="P3" s="881"/>
      <c r="Q3" s="881"/>
      <c r="R3" s="881"/>
      <c r="S3" s="882"/>
      <c r="T3" s="1"/>
      <c r="U3" s="880" t="s">
        <v>126</v>
      </c>
      <c r="V3" s="881"/>
      <c r="W3" s="881"/>
      <c r="X3" s="881"/>
      <c r="Y3" s="881"/>
      <c r="Z3" s="881"/>
      <c r="AA3" s="881"/>
      <c r="AB3" s="882"/>
      <c r="AC3" s="1"/>
      <c r="AD3" s="880" t="s">
        <v>127</v>
      </c>
      <c r="AE3" s="881"/>
      <c r="AF3" s="881"/>
      <c r="AG3" s="881"/>
      <c r="AH3" s="881"/>
      <c r="AI3" s="881"/>
      <c r="AJ3" s="881"/>
      <c r="AK3" s="882"/>
      <c r="AL3" s="1"/>
      <c r="AM3" s="880" t="s">
        <v>128</v>
      </c>
      <c r="AN3" s="881"/>
      <c r="AO3" s="881"/>
      <c r="AP3" s="881"/>
      <c r="AQ3" s="881"/>
      <c r="AR3" s="881"/>
      <c r="AS3" s="881"/>
      <c r="AT3" s="882"/>
      <c r="AU3" s="1"/>
      <c r="AV3" s="880" t="s">
        <v>135</v>
      </c>
      <c r="AW3" s="881"/>
      <c r="AX3" s="881"/>
      <c r="AY3" s="881"/>
      <c r="AZ3" s="881"/>
      <c r="BA3" s="881"/>
      <c r="BB3" s="881"/>
      <c r="BC3" s="882"/>
      <c r="BD3" s="75"/>
    </row>
    <row r="4" spans="2:56" ht="12" customHeight="1" x14ac:dyDescent="0.25">
      <c r="B4" s="113"/>
      <c r="C4" s="878" t="s">
        <v>1693</v>
      </c>
      <c r="D4" s="718" t="s">
        <v>1448</v>
      </c>
      <c r="E4" s="879" t="s">
        <v>1452</v>
      </c>
      <c r="F4" s="876" t="s">
        <v>1453</v>
      </c>
      <c r="G4" s="877"/>
      <c r="H4" s="877"/>
      <c r="I4" s="877"/>
      <c r="J4" s="877"/>
      <c r="K4" s="1"/>
      <c r="L4" s="878" t="s">
        <v>1693</v>
      </c>
      <c r="M4" s="718" t="s">
        <v>1448</v>
      </c>
      <c r="N4" s="879" t="s">
        <v>1452</v>
      </c>
      <c r="O4" s="876" t="s">
        <v>1453</v>
      </c>
      <c r="P4" s="877"/>
      <c r="Q4" s="877"/>
      <c r="R4" s="877"/>
      <c r="S4" s="877"/>
      <c r="T4" s="1"/>
      <c r="U4" s="878" t="s">
        <v>1693</v>
      </c>
      <c r="V4" s="718" t="s">
        <v>1448</v>
      </c>
      <c r="W4" s="879" t="s">
        <v>1452</v>
      </c>
      <c r="X4" s="876" t="s">
        <v>1453</v>
      </c>
      <c r="Y4" s="877"/>
      <c r="Z4" s="877"/>
      <c r="AA4" s="877"/>
      <c r="AB4" s="877"/>
      <c r="AC4" s="1"/>
      <c r="AD4" s="878" t="s">
        <v>1693</v>
      </c>
      <c r="AE4" s="718" t="s">
        <v>1448</v>
      </c>
      <c r="AF4" s="879" t="s">
        <v>1452</v>
      </c>
      <c r="AG4" s="876" t="s">
        <v>1453</v>
      </c>
      <c r="AH4" s="877"/>
      <c r="AI4" s="877"/>
      <c r="AJ4" s="877"/>
      <c r="AK4" s="877"/>
      <c r="AL4" s="1"/>
      <c r="AM4" s="878" t="s">
        <v>1693</v>
      </c>
      <c r="AN4" s="718" t="s">
        <v>1448</v>
      </c>
      <c r="AO4" s="879" t="s">
        <v>1452</v>
      </c>
      <c r="AP4" s="876" t="s">
        <v>1453</v>
      </c>
      <c r="AQ4" s="877"/>
      <c r="AR4" s="877"/>
      <c r="AS4" s="877"/>
      <c r="AT4" s="877"/>
      <c r="AU4" s="1"/>
      <c r="AV4" s="878" t="s">
        <v>1693</v>
      </c>
      <c r="AW4" s="718" t="s">
        <v>1448</v>
      </c>
      <c r="AX4" s="879" t="s">
        <v>1452</v>
      </c>
      <c r="AY4" s="876" t="s">
        <v>1453</v>
      </c>
      <c r="AZ4" s="877"/>
      <c r="BA4" s="877"/>
      <c r="BB4" s="877"/>
      <c r="BC4" s="877"/>
      <c r="BD4" s="75"/>
    </row>
    <row r="5" spans="2:56" s="10" customFormat="1" ht="12" customHeight="1" x14ac:dyDescent="0.25">
      <c r="B5" s="220"/>
      <c r="C5" s="878"/>
      <c r="D5" s="718"/>
      <c r="E5" s="879"/>
      <c r="F5" s="187" t="s">
        <v>1454</v>
      </c>
      <c r="G5" s="51" t="s">
        <v>1499</v>
      </c>
      <c r="H5" s="51" t="s">
        <v>1500</v>
      </c>
      <c r="I5" s="415" t="s">
        <v>1501</v>
      </c>
      <c r="J5" s="415" t="s">
        <v>1497</v>
      </c>
      <c r="K5" s="425"/>
      <c r="L5" s="878"/>
      <c r="M5" s="718"/>
      <c r="N5" s="879"/>
      <c r="O5" s="187" t="s">
        <v>1454</v>
      </c>
      <c r="P5" s="51" t="s">
        <v>1499</v>
      </c>
      <c r="Q5" s="51" t="s">
        <v>1500</v>
      </c>
      <c r="R5" s="415" t="s">
        <v>1501</v>
      </c>
      <c r="S5" s="415" t="s">
        <v>1497</v>
      </c>
      <c r="T5" s="425"/>
      <c r="U5" s="878"/>
      <c r="V5" s="718"/>
      <c r="W5" s="879"/>
      <c r="X5" s="187" t="s">
        <v>1454</v>
      </c>
      <c r="Y5" s="51" t="s">
        <v>1499</v>
      </c>
      <c r="Z5" s="51" t="s">
        <v>1500</v>
      </c>
      <c r="AA5" s="415" t="s">
        <v>1501</v>
      </c>
      <c r="AB5" s="415" t="s">
        <v>1497</v>
      </c>
      <c r="AC5" s="425"/>
      <c r="AD5" s="878"/>
      <c r="AE5" s="718"/>
      <c r="AF5" s="879"/>
      <c r="AG5" s="187" t="s">
        <v>1454</v>
      </c>
      <c r="AH5" s="51" t="s">
        <v>1499</v>
      </c>
      <c r="AI5" s="51" t="s">
        <v>1500</v>
      </c>
      <c r="AJ5" s="415" t="s">
        <v>1501</v>
      </c>
      <c r="AK5" s="415" t="s">
        <v>1497</v>
      </c>
      <c r="AL5" s="425"/>
      <c r="AM5" s="878"/>
      <c r="AN5" s="718"/>
      <c r="AO5" s="879"/>
      <c r="AP5" s="187" t="s">
        <v>1454</v>
      </c>
      <c r="AQ5" s="51" t="s">
        <v>1499</v>
      </c>
      <c r="AR5" s="51" t="s">
        <v>1500</v>
      </c>
      <c r="AS5" s="415" t="s">
        <v>1501</v>
      </c>
      <c r="AT5" s="415" t="s">
        <v>1497</v>
      </c>
      <c r="AU5" s="425"/>
      <c r="AV5" s="878"/>
      <c r="AW5" s="718"/>
      <c r="AX5" s="879"/>
      <c r="AY5" s="187" t="s">
        <v>1454</v>
      </c>
      <c r="AZ5" s="51" t="s">
        <v>1499</v>
      </c>
      <c r="BA5" s="51" t="s">
        <v>1500</v>
      </c>
      <c r="BB5" s="415" t="s">
        <v>1501</v>
      </c>
      <c r="BC5" s="415" t="s">
        <v>1497</v>
      </c>
      <c r="BD5" s="223"/>
    </row>
    <row r="6" spans="2:56" ht="11.25" customHeight="1" x14ac:dyDescent="0.25">
      <c r="B6" s="113"/>
      <c r="C6" s="104" t="s">
        <v>1005</v>
      </c>
      <c r="D6" s="411">
        <v>9513</v>
      </c>
      <c r="E6" s="499">
        <f t="shared" ref="E6:E69" si="0">D6/$D$541</f>
        <v>4.0642035647760477E-2</v>
      </c>
      <c r="F6" s="188">
        <v>10</v>
      </c>
      <c r="G6" s="410">
        <v>1</v>
      </c>
      <c r="H6" s="410">
        <v>92</v>
      </c>
      <c r="I6" s="142">
        <v>102.592877374982</v>
      </c>
      <c r="J6" s="142">
        <v>10.128814213667001</v>
      </c>
      <c r="K6" s="1"/>
      <c r="L6" s="104" t="s">
        <v>985</v>
      </c>
      <c r="M6" s="411">
        <v>2051</v>
      </c>
      <c r="N6" s="310">
        <f t="shared" ref="N6:N69" si="1">M6/$M$531</f>
        <v>3.732891671520093E-2</v>
      </c>
      <c r="O6" s="410">
        <v>2</v>
      </c>
      <c r="P6" s="410">
        <v>1</v>
      </c>
      <c r="Q6" s="410">
        <v>32</v>
      </c>
      <c r="R6" s="142">
        <v>2.4195487045241499</v>
      </c>
      <c r="S6" s="142">
        <v>1.5554898599875699</v>
      </c>
      <c r="T6" s="1"/>
      <c r="U6" s="104" t="s">
        <v>1005</v>
      </c>
      <c r="V6" s="411">
        <v>3092</v>
      </c>
      <c r="W6" s="499">
        <f t="shared" ref="W6:W69" si="2">V6/$V$534</f>
        <v>4.0654789297219121E-2</v>
      </c>
      <c r="X6" s="188">
        <v>9</v>
      </c>
      <c r="Y6" s="410">
        <v>1</v>
      </c>
      <c r="Z6" s="410">
        <v>71</v>
      </c>
      <c r="AA6" s="142">
        <v>68.887592066661199</v>
      </c>
      <c r="AB6" s="142">
        <v>8.2998549425071992</v>
      </c>
      <c r="AC6" s="1"/>
      <c r="AD6" s="104" t="s">
        <v>1005</v>
      </c>
      <c r="AE6" s="411">
        <v>1948</v>
      </c>
      <c r="AF6" s="499">
        <f t="shared" ref="AF6:AF69" si="3">AE6/$AE$529</f>
        <v>4.3610638488403332E-2</v>
      </c>
      <c r="AG6" s="188">
        <v>13</v>
      </c>
      <c r="AH6" s="410">
        <v>1</v>
      </c>
      <c r="AI6" s="410">
        <v>85</v>
      </c>
      <c r="AJ6" s="142">
        <v>149.073235751721</v>
      </c>
      <c r="AK6" s="142">
        <v>12.2095551004826</v>
      </c>
      <c r="AL6" s="1"/>
      <c r="AM6" s="104" t="s">
        <v>1005</v>
      </c>
      <c r="AN6" s="411">
        <v>1504</v>
      </c>
      <c r="AO6" s="499">
        <f t="shared" ref="AO6:AO69" si="4">AN6/$AN$514</f>
        <v>5.7571581687337316E-2</v>
      </c>
      <c r="AP6" s="188">
        <v>9</v>
      </c>
      <c r="AQ6" s="410">
        <v>1</v>
      </c>
      <c r="AR6" s="410">
        <v>92</v>
      </c>
      <c r="AS6" s="142">
        <v>78.082722668628307</v>
      </c>
      <c r="AT6" s="142">
        <v>8.8364428741789691</v>
      </c>
      <c r="AU6" s="1"/>
      <c r="AV6" s="104" t="s">
        <v>1005</v>
      </c>
      <c r="AW6" s="411">
        <v>1164</v>
      </c>
      <c r="AX6" s="499">
        <f t="shared" ref="AX6:AX69" si="5">AW6/$AW$524</f>
        <v>3.6062831118133652E-2</v>
      </c>
      <c r="AY6" s="188">
        <v>12</v>
      </c>
      <c r="AZ6" s="410">
        <v>1</v>
      </c>
      <c r="BA6" s="410">
        <v>89</v>
      </c>
      <c r="BB6" s="142">
        <v>157.418100725074</v>
      </c>
      <c r="BC6" s="142">
        <v>12.5466370285059</v>
      </c>
      <c r="BD6" s="75"/>
    </row>
    <row r="7" spans="2:56" ht="11.25" customHeight="1" x14ac:dyDescent="0.25">
      <c r="B7" s="113"/>
      <c r="C7" s="104" t="s">
        <v>985</v>
      </c>
      <c r="D7" s="411">
        <v>7858</v>
      </c>
      <c r="E7" s="499">
        <f t="shared" si="0"/>
        <v>3.3571440777893605E-2</v>
      </c>
      <c r="F7" s="188">
        <v>2</v>
      </c>
      <c r="G7" s="410">
        <v>1</v>
      </c>
      <c r="H7" s="410">
        <v>71</v>
      </c>
      <c r="I7" s="142">
        <v>2.5563844295030398</v>
      </c>
      <c r="J7" s="142">
        <v>1.5988697350012699</v>
      </c>
      <c r="K7" s="1"/>
      <c r="L7" s="104" t="s">
        <v>1005</v>
      </c>
      <c r="M7" s="411">
        <v>1805</v>
      </c>
      <c r="N7" s="310">
        <f t="shared" si="1"/>
        <v>3.2851630751310423E-2</v>
      </c>
      <c r="O7" s="410">
        <v>10</v>
      </c>
      <c r="P7" s="410">
        <v>1</v>
      </c>
      <c r="Q7" s="410">
        <v>86</v>
      </c>
      <c r="R7" s="142">
        <v>76.126937024731205</v>
      </c>
      <c r="S7" s="142">
        <v>8.7250751873397192</v>
      </c>
      <c r="T7" s="1"/>
      <c r="U7" s="104" t="s">
        <v>985</v>
      </c>
      <c r="V7" s="411">
        <v>2300</v>
      </c>
      <c r="W7" s="499">
        <f t="shared" si="2"/>
        <v>3.0241272763131943E-2</v>
      </c>
      <c r="X7" s="188">
        <v>3</v>
      </c>
      <c r="Y7" s="410">
        <v>1</v>
      </c>
      <c r="Z7" s="410">
        <v>41</v>
      </c>
      <c r="AA7" s="142">
        <v>2.1956466918714601</v>
      </c>
      <c r="AB7" s="142">
        <v>1.4817714708656899</v>
      </c>
      <c r="AC7" s="1"/>
      <c r="AD7" s="104" t="s">
        <v>985</v>
      </c>
      <c r="AE7" s="411">
        <v>1650</v>
      </c>
      <c r="AF7" s="499">
        <f t="shared" si="3"/>
        <v>3.6939195844900151E-2</v>
      </c>
      <c r="AG7" s="188">
        <v>2</v>
      </c>
      <c r="AH7" s="410">
        <v>1</v>
      </c>
      <c r="AI7" s="410">
        <v>34</v>
      </c>
      <c r="AJ7" s="142">
        <v>1.77157024793388</v>
      </c>
      <c r="AK7" s="142">
        <v>1.3310034740502701</v>
      </c>
      <c r="AL7" s="1"/>
      <c r="AM7" s="104" t="s">
        <v>985</v>
      </c>
      <c r="AN7" s="411">
        <v>878</v>
      </c>
      <c r="AO7" s="499">
        <f t="shared" si="4"/>
        <v>3.3608941969070584E-2</v>
      </c>
      <c r="AP7" s="188">
        <v>2</v>
      </c>
      <c r="AQ7" s="410">
        <v>1</v>
      </c>
      <c r="AR7" s="410">
        <v>10</v>
      </c>
      <c r="AS7" s="142">
        <v>0.87970823106978502</v>
      </c>
      <c r="AT7" s="142">
        <v>0.93792762570988697</v>
      </c>
      <c r="AU7" s="1"/>
      <c r="AV7" s="104" t="s">
        <v>985</v>
      </c>
      <c r="AW7" s="411">
        <v>979</v>
      </c>
      <c r="AX7" s="499">
        <f t="shared" si="5"/>
        <v>3.0331195588189731E-2</v>
      </c>
      <c r="AY7" s="188">
        <v>3</v>
      </c>
      <c r="AZ7" s="410">
        <v>1</v>
      </c>
      <c r="BA7" s="410">
        <v>71</v>
      </c>
      <c r="BB7" s="142">
        <v>6.3365381906658804</v>
      </c>
      <c r="BC7" s="142">
        <v>2.5172481384769898</v>
      </c>
      <c r="BD7" s="75"/>
    </row>
    <row r="8" spans="2:56" ht="11.25" customHeight="1" x14ac:dyDescent="0.25">
      <c r="B8" s="113"/>
      <c r="C8" s="104" t="s">
        <v>704</v>
      </c>
      <c r="D8" s="411">
        <v>6026</v>
      </c>
      <c r="E8" s="499">
        <f t="shared" si="0"/>
        <v>2.5744655399285679E-2</v>
      </c>
      <c r="F8" s="188">
        <v>9</v>
      </c>
      <c r="G8" s="410">
        <v>1</v>
      </c>
      <c r="H8" s="410">
        <v>105</v>
      </c>
      <c r="I8" s="142">
        <v>63.985139294058101</v>
      </c>
      <c r="J8" s="142">
        <v>7.9990711519562101</v>
      </c>
      <c r="K8" s="1"/>
      <c r="L8" s="104" t="s">
        <v>965</v>
      </c>
      <c r="M8" s="411">
        <v>1488</v>
      </c>
      <c r="N8" s="310">
        <f t="shared" si="1"/>
        <v>2.7082119976703553E-2</v>
      </c>
      <c r="O8" s="410">
        <v>3</v>
      </c>
      <c r="P8" s="410">
        <v>1</v>
      </c>
      <c r="Q8" s="410">
        <v>59</v>
      </c>
      <c r="R8" s="142">
        <v>5.8755347439010297</v>
      </c>
      <c r="S8" s="142">
        <v>2.4239502354423501</v>
      </c>
      <c r="T8" s="1"/>
      <c r="U8" s="104" t="s">
        <v>704</v>
      </c>
      <c r="V8" s="411">
        <v>2267</v>
      </c>
      <c r="W8" s="499">
        <f t="shared" si="2"/>
        <v>2.980737624087831E-2</v>
      </c>
      <c r="X8" s="188">
        <v>8</v>
      </c>
      <c r="Y8" s="410">
        <v>1</v>
      </c>
      <c r="Z8" s="410">
        <v>75</v>
      </c>
      <c r="AA8" s="142">
        <v>57.0244926876072</v>
      </c>
      <c r="AB8" s="142">
        <v>7.5514563289214101</v>
      </c>
      <c r="AC8" s="1"/>
      <c r="AD8" s="104" t="s">
        <v>965</v>
      </c>
      <c r="AE8" s="411">
        <v>1275</v>
      </c>
      <c r="AF8" s="499">
        <f t="shared" si="3"/>
        <v>2.85439240619683E-2</v>
      </c>
      <c r="AG8" s="188">
        <v>3</v>
      </c>
      <c r="AH8" s="410">
        <v>1</v>
      </c>
      <c r="AI8" s="410">
        <v>24</v>
      </c>
      <c r="AJ8" s="142">
        <v>2.80369088811995</v>
      </c>
      <c r="AK8" s="142">
        <v>1.6744225536345201</v>
      </c>
      <c r="AL8" s="1"/>
      <c r="AM8" s="104" t="s">
        <v>965</v>
      </c>
      <c r="AN8" s="411">
        <v>604</v>
      </c>
      <c r="AO8" s="499">
        <f t="shared" si="4"/>
        <v>2.3120502220180677E-2</v>
      </c>
      <c r="AP8" s="188">
        <v>3</v>
      </c>
      <c r="AQ8" s="410">
        <v>1</v>
      </c>
      <c r="AR8" s="410">
        <v>26</v>
      </c>
      <c r="AS8" s="142">
        <v>2.3931269461865701</v>
      </c>
      <c r="AT8" s="142">
        <v>1.54697347947099</v>
      </c>
      <c r="AU8" s="1"/>
      <c r="AV8" s="104" t="s">
        <v>965</v>
      </c>
      <c r="AW8" s="411">
        <v>784</v>
      </c>
      <c r="AX8" s="499">
        <f t="shared" si="5"/>
        <v>2.4289741921492084E-2</v>
      </c>
      <c r="AY8" s="188">
        <v>3</v>
      </c>
      <c r="AZ8" s="410">
        <v>1</v>
      </c>
      <c r="BA8" s="410">
        <v>23</v>
      </c>
      <c r="BB8" s="142">
        <v>2.5117382731153701</v>
      </c>
      <c r="BC8" s="142">
        <v>1.5848464509583799</v>
      </c>
      <c r="BD8" s="75"/>
    </row>
    <row r="9" spans="2:56" ht="11.25" customHeight="1" x14ac:dyDescent="0.25">
      <c r="B9" s="113"/>
      <c r="C9" s="104" t="s">
        <v>965</v>
      </c>
      <c r="D9" s="411">
        <v>5962</v>
      </c>
      <c r="E9" s="499">
        <f t="shared" si="0"/>
        <v>2.547123058256575E-2</v>
      </c>
      <c r="F9" s="188">
        <v>3</v>
      </c>
      <c r="G9" s="410">
        <v>1</v>
      </c>
      <c r="H9" s="410">
        <v>59</v>
      </c>
      <c r="I9" s="142">
        <v>3.7581885599741001</v>
      </c>
      <c r="J9" s="142">
        <v>1.9386047972637701</v>
      </c>
      <c r="K9" s="1"/>
      <c r="L9" s="104" t="s">
        <v>949</v>
      </c>
      <c r="M9" s="411">
        <v>1359</v>
      </c>
      <c r="N9" s="310">
        <f t="shared" si="1"/>
        <v>2.4734274898078043E-2</v>
      </c>
      <c r="O9" s="410">
        <v>2</v>
      </c>
      <c r="P9" s="410">
        <v>1</v>
      </c>
      <c r="Q9" s="410">
        <v>20</v>
      </c>
      <c r="R9" s="142">
        <v>2.5974104449609898</v>
      </c>
      <c r="S9" s="142">
        <v>1.6116483626898901</v>
      </c>
      <c r="T9" s="1"/>
      <c r="U9" s="104" t="s">
        <v>965</v>
      </c>
      <c r="V9" s="411">
        <v>1811</v>
      </c>
      <c r="W9" s="499">
        <f t="shared" si="2"/>
        <v>2.3811715206100849E-2</v>
      </c>
      <c r="X9" s="188">
        <v>3</v>
      </c>
      <c r="Y9" s="410">
        <v>1</v>
      </c>
      <c r="Z9" s="410">
        <v>35</v>
      </c>
      <c r="AA9" s="142">
        <v>3.5267030335812102</v>
      </c>
      <c r="AB9" s="142">
        <v>1.8779518187592601</v>
      </c>
      <c r="AC9" s="1"/>
      <c r="AD9" s="104" t="s">
        <v>949</v>
      </c>
      <c r="AE9" s="411">
        <v>1232</v>
      </c>
      <c r="AF9" s="499">
        <f t="shared" si="3"/>
        <v>2.758126623085878E-2</v>
      </c>
      <c r="AG9" s="188">
        <v>2</v>
      </c>
      <c r="AH9" s="410">
        <v>1</v>
      </c>
      <c r="AI9" s="410">
        <v>18</v>
      </c>
      <c r="AJ9" s="142">
        <v>4.0738577068224</v>
      </c>
      <c r="AK9" s="142">
        <v>2.0183799708732701</v>
      </c>
      <c r="AL9" s="1"/>
      <c r="AM9" s="104" t="s">
        <v>949</v>
      </c>
      <c r="AN9" s="411">
        <v>578</v>
      </c>
      <c r="AO9" s="499">
        <f t="shared" si="4"/>
        <v>2.2125248813351706E-2</v>
      </c>
      <c r="AP9" s="188">
        <v>2</v>
      </c>
      <c r="AQ9" s="410">
        <v>1</v>
      </c>
      <c r="AR9" s="410">
        <v>9</v>
      </c>
      <c r="AS9" s="142">
        <v>2.35236946396715</v>
      </c>
      <c r="AT9" s="142">
        <v>1.53374361089693</v>
      </c>
      <c r="AU9" s="1"/>
      <c r="AV9" s="104" t="s">
        <v>1196</v>
      </c>
      <c r="AW9" s="411">
        <v>760</v>
      </c>
      <c r="AX9" s="499">
        <f t="shared" si="5"/>
        <v>2.3546178393283143E-2</v>
      </c>
      <c r="AY9" s="188">
        <v>11</v>
      </c>
      <c r="AZ9" s="410">
        <v>1</v>
      </c>
      <c r="BA9" s="410">
        <v>71</v>
      </c>
      <c r="BB9" s="142">
        <v>99.729430401662</v>
      </c>
      <c r="BC9" s="142">
        <v>9.9864623566937905</v>
      </c>
      <c r="BD9" s="75"/>
    </row>
    <row r="10" spans="2:56" ht="11.25" customHeight="1" x14ac:dyDescent="0.25">
      <c r="B10" s="113"/>
      <c r="C10" s="104" t="s">
        <v>949</v>
      </c>
      <c r="D10" s="411">
        <v>5499</v>
      </c>
      <c r="E10" s="499">
        <f t="shared" si="0"/>
        <v>2.3493172924107523E-2</v>
      </c>
      <c r="F10" s="188">
        <v>2</v>
      </c>
      <c r="G10" s="410">
        <v>1</v>
      </c>
      <c r="H10" s="410">
        <v>22</v>
      </c>
      <c r="I10" s="142">
        <v>3.55828686271746</v>
      </c>
      <c r="J10" s="142">
        <v>1.88634219131033</v>
      </c>
      <c r="K10" s="1"/>
      <c r="L10" s="104" t="s">
        <v>704</v>
      </c>
      <c r="M10" s="411">
        <v>1349</v>
      </c>
      <c r="N10" s="310">
        <f t="shared" si="1"/>
        <v>2.4552271403610951E-2</v>
      </c>
      <c r="O10" s="410">
        <v>8</v>
      </c>
      <c r="P10" s="410">
        <v>1</v>
      </c>
      <c r="Q10" s="410">
        <v>82</v>
      </c>
      <c r="R10" s="142">
        <v>48.709237988109699</v>
      </c>
      <c r="S10" s="142">
        <v>6.9792003831463196</v>
      </c>
      <c r="T10" s="1"/>
      <c r="U10" s="104" t="s">
        <v>1125</v>
      </c>
      <c r="V10" s="411">
        <v>1804</v>
      </c>
      <c r="W10" s="499">
        <f t="shared" si="2"/>
        <v>2.3719676549865228E-2</v>
      </c>
      <c r="X10" s="188">
        <v>9</v>
      </c>
      <c r="Y10" s="410">
        <v>2</v>
      </c>
      <c r="Z10" s="410">
        <v>78</v>
      </c>
      <c r="AA10" s="142">
        <v>34.984907891308303</v>
      </c>
      <c r="AB10" s="142">
        <v>5.9148041295809897</v>
      </c>
      <c r="AC10" s="1"/>
      <c r="AD10" s="104" t="s">
        <v>704</v>
      </c>
      <c r="AE10" s="411">
        <v>1174</v>
      </c>
      <c r="AF10" s="499">
        <f t="shared" si="3"/>
        <v>2.6282797528431986E-2</v>
      </c>
      <c r="AG10" s="188">
        <v>10</v>
      </c>
      <c r="AH10" s="410">
        <v>1</v>
      </c>
      <c r="AI10" s="410">
        <v>69</v>
      </c>
      <c r="AJ10" s="142">
        <v>85.090037844379495</v>
      </c>
      <c r="AK10" s="142">
        <v>9.2244261525787898</v>
      </c>
      <c r="AL10" s="1"/>
      <c r="AM10" s="104" t="s">
        <v>704</v>
      </c>
      <c r="AN10" s="411">
        <v>562</v>
      </c>
      <c r="AO10" s="499">
        <f t="shared" si="4"/>
        <v>2.1512785178380033E-2</v>
      </c>
      <c r="AP10" s="188">
        <v>11</v>
      </c>
      <c r="AQ10" s="410">
        <v>1</v>
      </c>
      <c r="AR10" s="410">
        <v>47</v>
      </c>
      <c r="AS10" s="142">
        <v>55.033915477260898</v>
      </c>
      <c r="AT10" s="142">
        <v>7.4184847157125597</v>
      </c>
      <c r="AU10" s="1"/>
      <c r="AV10" s="104" t="s">
        <v>704</v>
      </c>
      <c r="AW10" s="411">
        <v>674</v>
      </c>
      <c r="AX10" s="499">
        <f t="shared" si="5"/>
        <v>2.0881742417201102E-2</v>
      </c>
      <c r="AY10" s="188">
        <v>10</v>
      </c>
      <c r="AZ10" s="410">
        <v>1</v>
      </c>
      <c r="BA10" s="410">
        <v>105</v>
      </c>
      <c r="BB10" s="142">
        <v>78.236930852609404</v>
      </c>
      <c r="BC10" s="142">
        <v>8.8451642637437509</v>
      </c>
      <c r="BD10" s="75"/>
    </row>
    <row r="11" spans="2:56" ht="11.25" customHeight="1" x14ac:dyDescent="0.25">
      <c r="B11" s="113"/>
      <c r="C11" s="104" t="s">
        <v>1125</v>
      </c>
      <c r="D11" s="411">
        <v>5199</v>
      </c>
      <c r="E11" s="499">
        <f t="shared" si="0"/>
        <v>2.2211494095732864E-2</v>
      </c>
      <c r="F11" s="188">
        <v>9</v>
      </c>
      <c r="G11" s="410">
        <v>1</v>
      </c>
      <c r="H11" s="410">
        <v>78</v>
      </c>
      <c r="I11" s="142">
        <v>24.1891253962646</v>
      </c>
      <c r="J11" s="142">
        <v>4.9182441375214996</v>
      </c>
      <c r="K11" s="1"/>
      <c r="L11" s="104" t="s">
        <v>1125</v>
      </c>
      <c r="M11" s="411">
        <v>1235</v>
      </c>
      <c r="N11" s="310">
        <f t="shared" si="1"/>
        <v>2.2477431566686079E-2</v>
      </c>
      <c r="O11" s="410">
        <v>8</v>
      </c>
      <c r="P11" s="410">
        <v>1</v>
      </c>
      <c r="Q11" s="410">
        <v>32</v>
      </c>
      <c r="R11" s="142">
        <v>10.6380658591355</v>
      </c>
      <c r="S11" s="142">
        <v>3.2616047981224701</v>
      </c>
      <c r="T11" s="1"/>
      <c r="U11" s="104" t="s">
        <v>949</v>
      </c>
      <c r="V11" s="411">
        <v>1667</v>
      </c>
      <c r="W11" s="499">
        <f t="shared" si="2"/>
        <v>2.1918348563539542E-2</v>
      </c>
      <c r="X11" s="188">
        <v>2</v>
      </c>
      <c r="Y11" s="410">
        <v>1</v>
      </c>
      <c r="Z11" s="410">
        <v>22</v>
      </c>
      <c r="AA11" s="142">
        <v>3.4452581589261002</v>
      </c>
      <c r="AB11" s="142">
        <v>1.8561406624838801</v>
      </c>
      <c r="AC11" s="1"/>
      <c r="AD11" s="104" t="s">
        <v>1125</v>
      </c>
      <c r="AE11" s="411">
        <v>991</v>
      </c>
      <c r="AF11" s="499">
        <f t="shared" si="3"/>
        <v>2.2185904898361242E-2</v>
      </c>
      <c r="AG11" s="188">
        <v>9</v>
      </c>
      <c r="AH11" s="410">
        <v>1</v>
      </c>
      <c r="AI11" s="410">
        <v>64</v>
      </c>
      <c r="AJ11" s="142">
        <v>22.0163469204679</v>
      </c>
      <c r="AK11" s="142">
        <v>4.6921580238167397</v>
      </c>
      <c r="AL11" s="1"/>
      <c r="AM11" s="104" t="s">
        <v>1125</v>
      </c>
      <c r="AN11" s="411">
        <v>552</v>
      </c>
      <c r="AO11" s="499">
        <f t="shared" si="4"/>
        <v>2.1129995406522738E-2</v>
      </c>
      <c r="AP11" s="188">
        <v>9</v>
      </c>
      <c r="AQ11" s="410">
        <v>2</v>
      </c>
      <c r="AR11" s="410">
        <v>31</v>
      </c>
      <c r="AS11" s="142">
        <v>20.300642590842301</v>
      </c>
      <c r="AT11" s="142">
        <v>4.5056234408616804</v>
      </c>
      <c r="AU11" s="1"/>
      <c r="AV11" s="104" t="s">
        <v>949</v>
      </c>
      <c r="AW11" s="411">
        <v>663</v>
      </c>
      <c r="AX11" s="499">
        <f t="shared" si="5"/>
        <v>2.0540942466772006E-2</v>
      </c>
      <c r="AY11" s="188">
        <v>2</v>
      </c>
      <c r="AZ11" s="410">
        <v>1</v>
      </c>
      <c r="BA11" s="410">
        <v>22</v>
      </c>
      <c r="BB11" s="142">
        <v>5.6553305624372996</v>
      </c>
      <c r="BC11" s="142">
        <v>2.3780938926874402</v>
      </c>
      <c r="BD11" s="75"/>
    </row>
    <row r="12" spans="2:56" ht="11.25" customHeight="1" x14ac:dyDescent="0.25">
      <c r="B12" s="113"/>
      <c r="C12" s="104" t="s">
        <v>1196</v>
      </c>
      <c r="D12" s="411">
        <v>4478</v>
      </c>
      <c r="E12" s="499">
        <f t="shared" si="0"/>
        <v>1.9131192644872431E-2</v>
      </c>
      <c r="F12" s="188">
        <v>11</v>
      </c>
      <c r="G12" s="410">
        <v>1</v>
      </c>
      <c r="H12" s="410">
        <v>167</v>
      </c>
      <c r="I12" s="142">
        <v>87.622668792554606</v>
      </c>
      <c r="J12" s="142">
        <v>9.3606980932275903</v>
      </c>
      <c r="K12" s="1"/>
      <c r="L12" s="104" t="s">
        <v>1196</v>
      </c>
      <c r="M12" s="411">
        <v>1075</v>
      </c>
      <c r="N12" s="310">
        <f t="shared" si="1"/>
        <v>1.9565375655212582E-2</v>
      </c>
      <c r="O12" s="410">
        <v>10</v>
      </c>
      <c r="P12" s="410">
        <v>1</v>
      </c>
      <c r="Q12" s="410">
        <v>70</v>
      </c>
      <c r="R12" s="142">
        <v>54.861346890210903</v>
      </c>
      <c r="S12" s="142">
        <v>7.4068445974119701</v>
      </c>
      <c r="T12" s="1"/>
      <c r="U12" s="104" t="s">
        <v>1196</v>
      </c>
      <c r="V12" s="411">
        <v>1318</v>
      </c>
      <c r="W12" s="499">
        <f t="shared" si="2"/>
        <v>1.7329564131220828E-2</v>
      </c>
      <c r="X12" s="188">
        <v>10</v>
      </c>
      <c r="Y12" s="410">
        <v>1</v>
      </c>
      <c r="Z12" s="410">
        <v>82</v>
      </c>
      <c r="AA12" s="142">
        <v>86.747214936872695</v>
      </c>
      <c r="AB12" s="142">
        <v>9.3138184938763295</v>
      </c>
      <c r="AC12" s="1"/>
      <c r="AD12" s="104" t="s">
        <v>1196</v>
      </c>
      <c r="AE12" s="411">
        <v>790</v>
      </c>
      <c r="AF12" s="499">
        <f t="shared" si="3"/>
        <v>1.7686039222709771E-2</v>
      </c>
      <c r="AG12" s="188">
        <v>11</v>
      </c>
      <c r="AH12" s="410">
        <v>1</v>
      </c>
      <c r="AI12" s="410">
        <v>82</v>
      </c>
      <c r="AJ12" s="142">
        <v>76.633169363883994</v>
      </c>
      <c r="AK12" s="142">
        <v>8.7540373179398792</v>
      </c>
      <c r="AL12" s="1"/>
      <c r="AM12" s="104" t="s">
        <v>1196</v>
      </c>
      <c r="AN12" s="411">
        <v>535</v>
      </c>
      <c r="AO12" s="499">
        <f t="shared" si="4"/>
        <v>2.0479252794365334E-2</v>
      </c>
      <c r="AP12" s="188">
        <v>13</v>
      </c>
      <c r="AQ12" s="410">
        <v>1</v>
      </c>
      <c r="AR12" s="410">
        <v>167</v>
      </c>
      <c r="AS12" s="142">
        <v>148.27657961393999</v>
      </c>
      <c r="AT12" s="142">
        <v>12.176887106889801</v>
      </c>
      <c r="AU12" s="1"/>
      <c r="AV12" s="104" t="s">
        <v>1125</v>
      </c>
      <c r="AW12" s="411">
        <v>617</v>
      </c>
      <c r="AX12" s="499">
        <f t="shared" si="5"/>
        <v>1.9115779037704866E-2</v>
      </c>
      <c r="AY12" s="188">
        <v>9</v>
      </c>
      <c r="AZ12" s="410">
        <v>2</v>
      </c>
      <c r="BA12" s="410">
        <v>60</v>
      </c>
      <c r="BB12" s="142">
        <v>25.9331317689768</v>
      </c>
      <c r="BC12" s="142">
        <v>5.0924583227530498</v>
      </c>
      <c r="BD12" s="75"/>
    </row>
    <row r="13" spans="2:56" ht="11.25" customHeight="1" x14ac:dyDescent="0.25">
      <c r="B13" s="113"/>
      <c r="C13" s="104" t="s">
        <v>1087</v>
      </c>
      <c r="D13" s="411">
        <v>3350</v>
      </c>
      <c r="E13" s="499">
        <f t="shared" si="0"/>
        <v>1.4312080250183707E-2</v>
      </c>
      <c r="F13" s="188">
        <v>1</v>
      </c>
      <c r="G13" s="410">
        <v>1</v>
      </c>
      <c r="H13" s="410">
        <v>44</v>
      </c>
      <c r="I13" s="142">
        <v>1.4612046335486699</v>
      </c>
      <c r="J13" s="142">
        <v>1.2088029754880101</v>
      </c>
      <c r="K13" s="1"/>
      <c r="L13" s="104" t="s">
        <v>1160</v>
      </c>
      <c r="M13" s="411">
        <v>901</v>
      </c>
      <c r="N13" s="310">
        <f t="shared" si="1"/>
        <v>1.6398514851485149E-2</v>
      </c>
      <c r="O13" s="410">
        <v>10</v>
      </c>
      <c r="P13" s="410">
        <v>1</v>
      </c>
      <c r="Q13" s="410">
        <v>90</v>
      </c>
      <c r="R13" s="142">
        <v>76.055915181183593</v>
      </c>
      <c r="S13" s="142">
        <v>8.7210042530194603</v>
      </c>
      <c r="T13" s="1"/>
      <c r="U13" s="104" t="s">
        <v>1087</v>
      </c>
      <c r="V13" s="411">
        <v>1082</v>
      </c>
      <c r="W13" s="499">
        <f t="shared" si="2"/>
        <v>1.4226546578134245E-2</v>
      </c>
      <c r="X13" s="188">
        <v>1</v>
      </c>
      <c r="Y13" s="410">
        <v>1</v>
      </c>
      <c r="Z13" s="410">
        <v>18</v>
      </c>
      <c r="AA13" s="142">
        <v>0.97264342406920901</v>
      </c>
      <c r="AB13" s="142">
        <v>0.98622686237458002</v>
      </c>
      <c r="AC13" s="1"/>
      <c r="AD13" s="104" t="s">
        <v>741</v>
      </c>
      <c r="AE13" s="411">
        <v>655</v>
      </c>
      <c r="AF13" s="499">
        <f t="shared" si="3"/>
        <v>1.4663741380854302E-2</v>
      </c>
      <c r="AG13" s="188">
        <v>1</v>
      </c>
      <c r="AH13" s="410">
        <v>1</v>
      </c>
      <c r="AI13" s="410">
        <v>9</v>
      </c>
      <c r="AJ13" s="142">
        <v>0.81669832760328598</v>
      </c>
      <c r="AK13" s="142">
        <v>0.90371363141389305</v>
      </c>
      <c r="AL13" s="1"/>
      <c r="AM13" s="104" t="s">
        <v>1025</v>
      </c>
      <c r="AN13" s="411">
        <v>420</v>
      </c>
      <c r="AO13" s="499">
        <f t="shared" si="4"/>
        <v>1.607717041800643E-2</v>
      </c>
      <c r="AP13" s="188">
        <v>11</v>
      </c>
      <c r="AQ13" s="410">
        <v>1</v>
      </c>
      <c r="AR13" s="410">
        <v>104</v>
      </c>
      <c r="AS13" s="142">
        <v>158.1275</v>
      </c>
      <c r="AT13" s="142">
        <v>12.5748757449129</v>
      </c>
      <c r="AU13" s="1"/>
      <c r="AV13" s="104" t="s">
        <v>1160</v>
      </c>
      <c r="AW13" s="411">
        <v>545</v>
      </c>
      <c r="AX13" s="499">
        <f t="shared" si="5"/>
        <v>1.6885088453078043E-2</v>
      </c>
      <c r="AY13" s="188">
        <v>15</v>
      </c>
      <c r="AZ13" s="410">
        <v>1</v>
      </c>
      <c r="BA13" s="410">
        <v>80</v>
      </c>
      <c r="BB13" s="142">
        <v>168.63962292736301</v>
      </c>
      <c r="BC13" s="142">
        <v>12.986131946324999</v>
      </c>
      <c r="BD13" s="75"/>
    </row>
    <row r="14" spans="2:56" ht="11.25" customHeight="1" x14ac:dyDescent="0.25">
      <c r="B14" s="113"/>
      <c r="C14" s="104" t="s">
        <v>1160</v>
      </c>
      <c r="D14" s="411">
        <v>3095</v>
      </c>
      <c r="E14" s="499">
        <f t="shared" si="0"/>
        <v>1.3222653246065245E-2</v>
      </c>
      <c r="F14" s="188">
        <v>13</v>
      </c>
      <c r="G14" s="410">
        <v>1</v>
      </c>
      <c r="H14" s="410">
        <v>90</v>
      </c>
      <c r="I14" s="142">
        <v>130.28558271849201</v>
      </c>
      <c r="J14" s="142">
        <v>11.4142710112601</v>
      </c>
      <c r="K14" s="1"/>
      <c r="L14" s="104" t="s">
        <v>1087</v>
      </c>
      <c r="M14" s="411">
        <v>877</v>
      </c>
      <c r="N14" s="310">
        <f t="shared" si="1"/>
        <v>1.5961706464764122E-2</v>
      </c>
      <c r="O14" s="410">
        <v>1</v>
      </c>
      <c r="P14" s="410">
        <v>1</v>
      </c>
      <c r="Q14" s="410">
        <v>44</v>
      </c>
      <c r="R14" s="142">
        <v>2.8415207331930001</v>
      </c>
      <c r="S14" s="142">
        <v>1.6856810888163301</v>
      </c>
      <c r="T14" s="1"/>
      <c r="U14" s="104" t="s">
        <v>741</v>
      </c>
      <c r="V14" s="411">
        <v>1050</v>
      </c>
      <c r="W14" s="499">
        <f t="shared" si="2"/>
        <v>1.3805798435342844E-2</v>
      </c>
      <c r="X14" s="188">
        <v>1</v>
      </c>
      <c r="Y14" s="410">
        <v>1</v>
      </c>
      <c r="Z14" s="410">
        <v>14</v>
      </c>
      <c r="AA14" s="142">
        <v>0.46205986394557802</v>
      </c>
      <c r="AB14" s="142">
        <v>0.679749853950391</v>
      </c>
      <c r="AC14" s="1"/>
      <c r="AD14" s="104" t="s">
        <v>1087</v>
      </c>
      <c r="AE14" s="411">
        <v>624</v>
      </c>
      <c r="AF14" s="499">
        <f t="shared" si="3"/>
        <v>1.3969732246798603E-2</v>
      </c>
      <c r="AG14" s="188">
        <v>1</v>
      </c>
      <c r="AH14" s="410">
        <v>1</v>
      </c>
      <c r="AI14" s="410">
        <v>10</v>
      </c>
      <c r="AJ14" s="142">
        <v>0.49315571581196599</v>
      </c>
      <c r="AK14" s="142">
        <v>0.70225046515610501</v>
      </c>
      <c r="AL14" s="1"/>
      <c r="AM14" s="104" t="s">
        <v>718</v>
      </c>
      <c r="AN14" s="411">
        <v>396</v>
      </c>
      <c r="AO14" s="499">
        <f t="shared" si="4"/>
        <v>1.515847496554892E-2</v>
      </c>
      <c r="AP14" s="188">
        <v>14</v>
      </c>
      <c r="AQ14" s="410">
        <v>1</v>
      </c>
      <c r="AR14" s="410">
        <v>88</v>
      </c>
      <c r="AS14" s="142">
        <v>147.83218549127599</v>
      </c>
      <c r="AT14" s="142">
        <v>12.158625970531199</v>
      </c>
      <c r="AU14" s="1"/>
      <c r="AV14" s="104" t="s">
        <v>1087</v>
      </c>
      <c r="AW14" s="411">
        <v>471</v>
      </c>
      <c r="AX14" s="499">
        <f t="shared" si="5"/>
        <v>1.4592434241100474E-2</v>
      </c>
      <c r="AY14" s="188">
        <v>1</v>
      </c>
      <c r="AZ14" s="410">
        <v>1</v>
      </c>
      <c r="BA14" s="410">
        <v>19</v>
      </c>
      <c r="BB14" s="142">
        <v>1.6133266618884701</v>
      </c>
      <c r="BC14" s="142">
        <v>1.2701679660141301</v>
      </c>
      <c r="BD14" s="75"/>
    </row>
    <row r="15" spans="2:56" ht="11.25" customHeight="1" x14ac:dyDescent="0.25">
      <c r="B15" s="113"/>
      <c r="C15" s="104" t="s">
        <v>741</v>
      </c>
      <c r="D15" s="411">
        <v>3085</v>
      </c>
      <c r="E15" s="499">
        <f t="shared" si="0"/>
        <v>1.3179930618452757E-2</v>
      </c>
      <c r="F15" s="188">
        <v>1</v>
      </c>
      <c r="G15" s="410">
        <v>1</v>
      </c>
      <c r="H15" s="410">
        <v>14</v>
      </c>
      <c r="I15" s="142">
        <v>0.54077359734586505</v>
      </c>
      <c r="J15" s="142">
        <v>0.73537310077664997</v>
      </c>
      <c r="K15" s="1"/>
      <c r="L15" s="104" t="s">
        <v>1198</v>
      </c>
      <c r="M15" s="411">
        <v>842</v>
      </c>
      <c r="N15" s="310">
        <f t="shared" si="1"/>
        <v>1.5324694234129296E-2</v>
      </c>
      <c r="O15" s="410">
        <v>10</v>
      </c>
      <c r="P15" s="410">
        <v>1</v>
      </c>
      <c r="Q15" s="410">
        <v>42</v>
      </c>
      <c r="R15" s="142">
        <v>40.296005156820399</v>
      </c>
      <c r="S15" s="142">
        <v>6.3479134490650102</v>
      </c>
      <c r="T15" s="1"/>
      <c r="U15" s="104" t="s">
        <v>836</v>
      </c>
      <c r="V15" s="411">
        <v>954</v>
      </c>
      <c r="W15" s="499">
        <f t="shared" si="2"/>
        <v>1.2543554006968641E-2</v>
      </c>
      <c r="X15" s="188">
        <v>18</v>
      </c>
      <c r="Y15" s="410">
        <v>1</v>
      </c>
      <c r="Z15" s="410">
        <v>60</v>
      </c>
      <c r="AA15" s="142">
        <v>89.141696223338499</v>
      </c>
      <c r="AB15" s="142">
        <v>9.44148803014326</v>
      </c>
      <c r="AC15" s="1"/>
      <c r="AD15" s="104" t="s">
        <v>718</v>
      </c>
      <c r="AE15" s="411">
        <v>618</v>
      </c>
      <c r="AF15" s="499">
        <f t="shared" si="3"/>
        <v>1.3835407898271694E-2</v>
      </c>
      <c r="AG15" s="188">
        <v>12</v>
      </c>
      <c r="AH15" s="410">
        <v>1</v>
      </c>
      <c r="AI15" s="410">
        <v>90</v>
      </c>
      <c r="AJ15" s="142">
        <v>118.38738859039999</v>
      </c>
      <c r="AK15" s="142">
        <v>10.8805968857595</v>
      </c>
      <c r="AL15" s="1"/>
      <c r="AM15" s="104" t="s">
        <v>741</v>
      </c>
      <c r="AN15" s="411">
        <v>394</v>
      </c>
      <c r="AO15" s="499">
        <f t="shared" si="4"/>
        <v>1.5081917011177462E-2</v>
      </c>
      <c r="AP15" s="188">
        <v>1</v>
      </c>
      <c r="AQ15" s="410">
        <v>1</v>
      </c>
      <c r="AR15" s="410">
        <v>5</v>
      </c>
      <c r="AS15" s="142">
        <v>5.9986085701770303E-2</v>
      </c>
      <c r="AT15" s="142">
        <v>0.24492057018913299</v>
      </c>
      <c r="AU15" s="1"/>
      <c r="AV15" s="104" t="s">
        <v>741</v>
      </c>
      <c r="AW15" s="411">
        <v>445</v>
      </c>
      <c r="AX15" s="499">
        <f t="shared" si="5"/>
        <v>1.3786907085540787E-2</v>
      </c>
      <c r="AY15" s="188">
        <v>1</v>
      </c>
      <c r="AZ15" s="410">
        <v>1</v>
      </c>
      <c r="BA15" s="410">
        <v>9</v>
      </c>
      <c r="BB15" s="142">
        <v>0.39982830450700702</v>
      </c>
      <c r="BC15" s="142">
        <v>0.63231978025917102</v>
      </c>
      <c r="BD15" s="75"/>
    </row>
    <row r="16" spans="2:56" ht="11.25" customHeight="1" x14ac:dyDescent="0.25">
      <c r="B16" s="113"/>
      <c r="C16" s="104" t="s">
        <v>718</v>
      </c>
      <c r="D16" s="411">
        <v>2976</v>
      </c>
      <c r="E16" s="499">
        <f t="shared" si="0"/>
        <v>1.2714253977476631E-2</v>
      </c>
      <c r="F16" s="188">
        <v>12</v>
      </c>
      <c r="G16" s="410">
        <v>1</v>
      </c>
      <c r="H16" s="410">
        <v>140</v>
      </c>
      <c r="I16" s="142">
        <v>130.145166710024</v>
      </c>
      <c r="J16" s="142">
        <v>11.408118456170801</v>
      </c>
      <c r="K16" s="1"/>
      <c r="L16" s="104" t="s">
        <v>718</v>
      </c>
      <c r="M16" s="411">
        <v>683</v>
      </c>
      <c r="N16" s="310">
        <f t="shared" si="1"/>
        <v>1.2430838672102505E-2</v>
      </c>
      <c r="O16" s="410">
        <v>11</v>
      </c>
      <c r="P16" s="410">
        <v>1</v>
      </c>
      <c r="Q16" s="410">
        <v>64</v>
      </c>
      <c r="R16" s="142">
        <v>67.462503938999603</v>
      </c>
      <c r="S16" s="142">
        <v>8.2135561079838997</v>
      </c>
      <c r="T16" s="1"/>
      <c r="U16" s="104" t="s">
        <v>1198</v>
      </c>
      <c r="V16" s="411">
        <v>906</v>
      </c>
      <c r="W16" s="499">
        <f t="shared" si="2"/>
        <v>1.1912431792781539E-2</v>
      </c>
      <c r="X16" s="188">
        <v>9</v>
      </c>
      <c r="Y16" s="410">
        <v>1</v>
      </c>
      <c r="Z16" s="410">
        <v>59</v>
      </c>
      <c r="AA16" s="142">
        <v>37.304295864216499</v>
      </c>
      <c r="AB16" s="142">
        <v>6.1077242786668497</v>
      </c>
      <c r="AC16" s="1"/>
      <c r="AD16" s="104" t="s">
        <v>963</v>
      </c>
      <c r="AE16" s="411">
        <v>574</v>
      </c>
      <c r="AF16" s="499">
        <f t="shared" si="3"/>
        <v>1.2850362675741023E-2</v>
      </c>
      <c r="AG16" s="188">
        <v>4</v>
      </c>
      <c r="AH16" s="410">
        <v>2</v>
      </c>
      <c r="AI16" s="410">
        <v>32</v>
      </c>
      <c r="AJ16" s="142">
        <v>12.236496740278501</v>
      </c>
      <c r="AK16" s="142">
        <v>3.498070431006</v>
      </c>
      <c r="AL16" s="1"/>
      <c r="AM16" s="104" t="s">
        <v>963</v>
      </c>
      <c r="AN16" s="411">
        <v>386</v>
      </c>
      <c r="AO16" s="499">
        <f t="shared" si="4"/>
        <v>1.4775685193691624E-2</v>
      </c>
      <c r="AP16" s="188">
        <v>4</v>
      </c>
      <c r="AQ16" s="410">
        <v>2</v>
      </c>
      <c r="AR16" s="410">
        <v>36</v>
      </c>
      <c r="AS16" s="142">
        <v>13.749583881446499</v>
      </c>
      <c r="AT16" s="142">
        <v>3.7080431337089999</v>
      </c>
      <c r="AU16" s="1"/>
      <c r="AV16" s="104" t="s">
        <v>718</v>
      </c>
      <c r="AW16" s="411">
        <v>444</v>
      </c>
      <c r="AX16" s="499">
        <f t="shared" si="5"/>
        <v>1.3755925271865414E-2</v>
      </c>
      <c r="AY16" s="188">
        <v>11</v>
      </c>
      <c r="AZ16" s="410">
        <v>1</v>
      </c>
      <c r="BA16" s="410">
        <v>78</v>
      </c>
      <c r="BB16" s="142">
        <v>100.99348165733301</v>
      </c>
      <c r="BC16" s="142">
        <v>10.0495513162197</v>
      </c>
      <c r="BD16" s="75"/>
    </row>
    <row r="17" spans="2:56" ht="11.25" customHeight="1" x14ac:dyDescent="0.25">
      <c r="B17" s="113"/>
      <c r="C17" s="104" t="s">
        <v>963</v>
      </c>
      <c r="D17" s="411">
        <v>2887</v>
      </c>
      <c r="E17" s="499">
        <f t="shared" si="0"/>
        <v>1.2334022591725481E-2</v>
      </c>
      <c r="F17" s="188">
        <v>4</v>
      </c>
      <c r="G17" s="410">
        <v>1</v>
      </c>
      <c r="H17" s="410">
        <v>79</v>
      </c>
      <c r="I17" s="142">
        <v>16.4160674399015</v>
      </c>
      <c r="J17" s="142">
        <v>4.0516746463532201</v>
      </c>
      <c r="K17" s="1"/>
      <c r="L17" s="104" t="s">
        <v>963</v>
      </c>
      <c r="M17" s="411">
        <v>675</v>
      </c>
      <c r="N17" s="310">
        <f t="shared" si="1"/>
        <v>1.2285235876528829E-2</v>
      </c>
      <c r="O17" s="410">
        <v>4</v>
      </c>
      <c r="P17" s="410">
        <v>1</v>
      </c>
      <c r="Q17" s="410">
        <v>37</v>
      </c>
      <c r="R17" s="142">
        <v>6.1508784636488301</v>
      </c>
      <c r="S17" s="142">
        <v>2.4800964625693198</v>
      </c>
      <c r="T17" s="1"/>
      <c r="U17" s="104" t="s">
        <v>1160</v>
      </c>
      <c r="V17" s="411">
        <v>867</v>
      </c>
      <c r="W17" s="499">
        <f t="shared" si="2"/>
        <v>1.139964499375452E-2</v>
      </c>
      <c r="X17" s="188">
        <v>13</v>
      </c>
      <c r="Y17" s="410">
        <v>1</v>
      </c>
      <c r="Z17" s="410">
        <v>89</v>
      </c>
      <c r="AA17" s="142">
        <v>138.06169306721301</v>
      </c>
      <c r="AB17" s="142">
        <v>11.749965662384399</v>
      </c>
      <c r="AC17" s="1"/>
      <c r="AD17" s="104" t="s">
        <v>974</v>
      </c>
      <c r="AE17" s="411">
        <v>553</v>
      </c>
      <c r="AF17" s="499">
        <f t="shared" si="3"/>
        <v>1.2380227455896838E-2</v>
      </c>
      <c r="AG17" s="188">
        <v>1</v>
      </c>
      <c r="AH17" s="410">
        <v>1</v>
      </c>
      <c r="AI17" s="410">
        <v>15</v>
      </c>
      <c r="AJ17" s="142">
        <v>0.91192868751410205</v>
      </c>
      <c r="AK17" s="142">
        <v>0.95494957328337604</v>
      </c>
      <c r="AL17" s="1"/>
      <c r="AM17" s="104" t="s">
        <v>1131</v>
      </c>
      <c r="AN17" s="411">
        <v>359</v>
      </c>
      <c r="AO17" s="499">
        <f t="shared" si="4"/>
        <v>1.3742152809676925E-2</v>
      </c>
      <c r="AP17" s="188">
        <v>1</v>
      </c>
      <c r="AQ17" s="410">
        <v>1</v>
      </c>
      <c r="AR17" s="410">
        <v>15</v>
      </c>
      <c r="AS17" s="142">
        <v>1.67964246087476</v>
      </c>
      <c r="AT17" s="142">
        <v>1.29601020863061</v>
      </c>
      <c r="AU17" s="1"/>
      <c r="AV17" s="104" t="s">
        <v>1131</v>
      </c>
      <c r="AW17" s="411">
        <v>429</v>
      </c>
      <c r="AX17" s="499">
        <f t="shared" si="5"/>
        <v>1.3291198066734827E-2</v>
      </c>
      <c r="AY17" s="188">
        <v>1</v>
      </c>
      <c r="AZ17" s="410">
        <v>1</v>
      </c>
      <c r="BA17" s="410">
        <v>43</v>
      </c>
      <c r="BB17" s="142">
        <v>8.7348145250243103</v>
      </c>
      <c r="BC17" s="142">
        <v>2.9554719631599098</v>
      </c>
      <c r="BD17" s="75"/>
    </row>
    <row r="18" spans="2:56" ht="11.25" customHeight="1" x14ac:dyDescent="0.25">
      <c r="B18" s="113"/>
      <c r="C18" s="104" t="s">
        <v>1198</v>
      </c>
      <c r="D18" s="411">
        <v>2827</v>
      </c>
      <c r="E18" s="499">
        <f t="shared" si="0"/>
        <v>1.207768682605055E-2</v>
      </c>
      <c r="F18" s="188">
        <v>11</v>
      </c>
      <c r="G18" s="410">
        <v>1</v>
      </c>
      <c r="H18" s="410">
        <v>98</v>
      </c>
      <c r="I18" s="142">
        <v>68.149801881373094</v>
      </c>
      <c r="J18" s="142">
        <v>8.2552893275386197</v>
      </c>
      <c r="K18" s="1"/>
      <c r="L18" s="104" t="s">
        <v>702</v>
      </c>
      <c r="M18" s="411">
        <v>620</v>
      </c>
      <c r="N18" s="310">
        <f t="shared" si="1"/>
        <v>1.1284216656959814E-2</v>
      </c>
      <c r="O18" s="410">
        <v>2</v>
      </c>
      <c r="P18" s="410">
        <v>1</v>
      </c>
      <c r="Q18" s="410">
        <v>19</v>
      </c>
      <c r="R18" s="142">
        <v>5.6324947970863697</v>
      </c>
      <c r="S18" s="142">
        <v>2.37328776112092</v>
      </c>
      <c r="T18" s="1"/>
      <c r="U18" s="104" t="s">
        <v>963</v>
      </c>
      <c r="V18" s="411">
        <v>849</v>
      </c>
      <c r="W18" s="499">
        <f t="shared" si="2"/>
        <v>1.1162974163434357E-2</v>
      </c>
      <c r="X18" s="188">
        <v>5</v>
      </c>
      <c r="Y18" s="410">
        <v>1</v>
      </c>
      <c r="Z18" s="410">
        <v>72</v>
      </c>
      <c r="AA18" s="142">
        <v>18.3473136136049</v>
      </c>
      <c r="AB18" s="142">
        <v>4.28337642679287</v>
      </c>
      <c r="AC18" s="1"/>
      <c r="AD18" s="104" t="s">
        <v>1131</v>
      </c>
      <c r="AE18" s="411">
        <v>543</v>
      </c>
      <c r="AF18" s="499">
        <f t="shared" si="3"/>
        <v>1.2156353541685323E-2</v>
      </c>
      <c r="AG18" s="188">
        <v>1</v>
      </c>
      <c r="AH18" s="410">
        <v>1</v>
      </c>
      <c r="AI18" s="410">
        <v>57</v>
      </c>
      <c r="AJ18" s="142">
        <v>8.2269229334337197</v>
      </c>
      <c r="AK18" s="142">
        <v>2.8682613084295001</v>
      </c>
      <c r="AL18" s="1"/>
      <c r="AM18" s="104" t="s">
        <v>903</v>
      </c>
      <c r="AN18" s="411">
        <v>356</v>
      </c>
      <c r="AO18" s="499">
        <f t="shared" si="4"/>
        <v>1.3627315878119736E-2</v>
      </c>
      <c r="AP18" s="188">
        <v>11</v>
      </c>
      <c r="AQ18" s="410">
        <v>1</v>
      </c>
      <c r="AR18" s="410">
        <v>85</v>
      </c>
      <c r="AS18" s="142">
        <v>103.27675640701899</v>
      </c>
      <c r="AT18" s="142">
        <v>10.162517227883001</v>
      </c>
      <c r="AU18" s="1"/>
      <c r="AV18" s="104" t="s">
        <v>963</v>
      </c>
      <c r="AW18" s="411">
        <v>403</v>
      </c>
      <c r="AX18" s="499">
        <f t="shared" si="5"/>
        <v>1.248567091117514E-2</v>
      </c>
      <c r="AY18" s="188">
        <v>5</v>
      </c>
      <c r="AZ18" s="410">
        <v>1</v>
      </c>
      <c r="BA18" s="410">
        <v>79</v>
      </c>
      <c r="BB18" s="142">
        <v>36.623389097894801</v>
      </c>
      <c r="BC18" s="142">
        <v>6.0517261254864199</v>
      </c>
      <c r="BD18" s="75"/>
    </row>
    <row r="19" spans="2:56" ht="11.25" customHeight="1" x14ac:dyDescent="0.25">
      <c r="B19" s="113"/>
      <c r="C19" s="104" t="s">
        <v>974</v>
      </c>
      <c r="D19" s="411">
        <v>2567</v>
      </c>
      <c r="E19" s="499">
        <f t="shared" si="0"/>
        <v>1.0966898508125844E-2</v>
      </c>
      <c r="F19" s="188">
        <v>1</v>
      </c>
      <c r="G19" s="410">
        <v>1</v>
      </c>
      <c r="H19" s="410">
        <v>30</v>
      </c>
      <c r="I19" s="142">
        <v>1.06087255020837</v>
      </c>
      <c r="J19" s="142">
        <v>1.0299866747722399</v>
      </c>
      <c r="K19" s="1"/>
      <c r="L19" s="104" t="s">
        <v>1025</v>
      </c>
      <c r="M19" s="411">
        <v>603</v>
      </c>
      <c r="N19" s="310">
        <f t="shared" si="1"/>
        <v>1.0974810716365755E-2</v>
      </c>
      <c r="O19" s="410">
        <v>13</v>
      </c>
      <c r="P19" s="410">
        <v>1</v>
      </c>
      <c r="Q19" s="410">
        <v>83</v>
      </c>
      <c r="R19" s="142">
        <v>123.83104928645901</v>
      </c>
      <c r="S19" s="142">
        <v>11.1279400288849</v>
      </c>
      <c r="T19" s="1"/>
      <c r="U19" s="104" t="s">
        <v>718</v>
      </c>
      <c r="V19" s="411">
        <v>835</v>
      </c>
      <c r="W19" s="499">
        <f t="shared" si="2"/>
        <v>1.097889685096312E-2</v>
      </c>
      <c r="X19" s="188">
        <v>14</v>
      </c>
      <c r="Y19" s="410">
        <v>1</v>
      </c>
      <c r="Z19" s="410">
        <v>140</v>
      </c>
      <c r="AA19" s="142">
        <v>189.90230413424601</v>
      </c>
      <c r="AB19" s="142">
        <v>13.780504494910399</v>
      </c>
      <c r="AC19" s="1"/>
      <c r="AD19" s="104" t="s">
        <v>836</v>
      </c>
      <c r="AE19" s="411">
        <v>467</v>
      </c>
      <c r="AF19" s="499">
        <f t="shared" si="3"/>
        <v>1.0454911793677801E-2</v>
      </c>
      <c r="AG19" s="188">
        <v>16</v>
      </c>
      <c r="AH19" s="410">
        <v>1</v>
      </c>
      <c r="AI19" s="410">
        <v>42</v>
      </c>
      <c r="AJ19" s="142">
        <v>86.805671079238294</v>
      </c>
      <c r="AK19" s="142">
        <v>9.3169561058984396</v>
      </c>
      <c r="AL19" s="1"/>
      <c r="AM19" s="104" t="s">
        <v>974</v>
      </c>
      <c r="AN19" s="411">
        <v>322</v>
      </c>
      <c r="AO19" s="499">
        <f t="shared" si="4"/>
        <v>1.232583065380493E-2</v>
      </c>
      <c r="AP19" s="188">
        <v>1</v>
      </c>
      <c r="AQ19" s="410">
        <v>1</v>
      </c>
      <c r="AR19" s="410">
        <v>7</v>
      </c>
      <c r="AS19" s="142">
        <v>0.44578719956791801</v>
      </c>
      <c r="AT19" s="142">
        <v>0.66767297351916099</v>
      </c>
      <c r="AU19" s="1"/>
      <c r="AV19" s="104" t="s">
        <v>809</v>
      </c>
      <c r="AW19" s="411">
        <v>401</v>
      </c>
      <c r="AX19" s="499">
        <f t="shared" si="5"/>
        <v>1.2423707283824395E-2</v>
      </c>
      <c r="AY19" s="188">
        <v>1</v>
      </c>
      <c r="AZ19" s="410">
        <v>1</v>
      </c>
      <c r="BA19" s="410">
        <v>17</v>
      </c>
      <c r="BB19" s="142">
        <v>1.2228033407752401</v>
      </c>
      <c r="BC19" s="142">
        <v>1.1058043863067499</v>
      </c>
      <c r="BD19" s="75"/>
    </row>
    <row r="20" spans="2:56" ht="11.25" customHeight="1" x14ac:dyDescent="0.25">
      <c r="B20" s="113"/>
      <c r="C20" s="104" t="s">
        <v>1131</v>
      </c>
      <c r="D20" s="411">
        <v>2497</v>
      </c>
      <c r="E20" s="499">
        <f t="shared" si="0"/>
        <v>1.0667840114838423E-2</v>
      </c>
      <c r="F20" s="188">
        <v>1</v>
      </c>
      <c r="G20" s="410">
        <v>1</v>
      </c>
      <c r="H20" s="410">
        <v>78</v>
      </c>
      <c r="I20" s="142">
        <v>8.4964865327379595</v>
      </c>
      <c r="J20" s="142">
        <v>2.9148733304790402</v>
      </c>
      <c r="K20" s="1"/>
      <c r="L20" s="104" t="s">
        <v>903</v>
      </c>
      <c r="M20" s="411">
        <v>602</v>
      </c>
      <c r="N20" s="310">
        <f t="shared" si="1"/>
        <v>1.0956610366919044E-2</v>
      </c>
      <c r="O20" s="410">
        <v>7</v>
      </c>
      <c r="P20" s="410">
        <v>1</v>
      </c>
      <c r="Q20" s="410">
        <v>40</v>
      </c>
      <c r="R20" s="142">
        <v>42.111080451650601</v>
      </c>
      <c r="S20" s="142">
        <v>6.4893050823374496</v>
      </c>
      <c r="T20" s="1"/>
      <c r="U20" s="104" t="s">
        <v>696</v>
      </c>
      <c r="V20" s="411">
        <v>824</v>
      </c>
      <c r="W20" s="499">
        <f t="shared" si="2"/>
        <v>1.0834264676878575E-2</v>
      </c>
      <c r="X20" s="188">
        <v>18</v>
      </c>
      <c r="Y20" s="410">
        <v>1</v>
      </c>
      <c r="Z20" s="410">
        <v>224</v>
      </c>
      <c r="AA20" s="142">
        <v>620.58092038599295</v>
      </c>
      <c r="AB20" s="142">
        <v>24.911461626849501</v>
      </c>
      <c r="AC20" s="1"/>
      <c r="AD20" s="104" t="s">
        <v>1160</v>
      </c>
      <c r="AE20" s="411">
        <v>460</v>
      </c>
      <c r="AF20" s="499">
        <f t="shared" si="3"/>
        <v>1.029820005372974E-2</v>
      </c>
      <c r="AG20" s="188">
        <v>15</v>
      </c>
      <c r="AH20" s="410">
        <v>1</v>
      </c>
      <c r="AI20" s="410">
        <v>68</v>
      </c>
      <c r="AJ20" s="142">
        <v>146.723364839319</v>
      </c>
      <c r="AK20" s="142">
        <v>12.1129420389647</v>
      </c>
      <c r="AL20" s="1"/>
      <c r="AM20" s="104" t="s">
        <v>1160</v>
      </c>
      <c r="AN20" s="411">
        <v>322</v>
      </c>
      <c r="AO20" s="499">
        <f t="shared" si="4"/>
        <v>1.232583065380493E-2</v>
      </c>
      <c r="AP20" s="188">
        <v>14</v>
      </c>
      <c r="AQ20" s="410">
        <v>1</v>
      </c>
      <c r="AR20" s="410">
        <v>68</v>
      </c>
      <c r="AS20" s="142">
        <v>140.10536823424999</v>
      </c>
      <c r="AT20" s="142">
        <v>11.8366113492946</v>
      </c>
      <c r="AU20" s="1"/>
      <c r="AV20" s="104" t="s">
        <v>1198</v>
      </c>
      <c r="AW20" s="411">
        <v>399</v>
      </c>
      <c r="AX20" s="499">
        <f t="shared" si="5"/>
        <v>1.2361743656473649E-2</v>
      </c>
      <c r="AY20" s="188">
        <v>11</v>
      </c>
      <c r="AZ20" s="410">
        <v>1</v>
      </c>
      <c r="BA20" s="410">
        <v>76</v>
      </c>
      <c r="BB20" s="142">
        <v>94.410839127894903</v>
      </c>
      <c r="BC20" s="142">
        <v>9.7165240249739</v>
      </c>
      <c r="BD20" s="75"/>
    </row>
    <row r="21" spans="2:56" ht="11.25" customHeight="1" x14ac:dyDescent="0.25">
      <c r="B21" s="113"/>
      <c r="C21" s="104" t="s">
        <v>836</v>
      </c>
      <c r="D21" s="411">
        <v>2445</v>
      </c>
      <c r="E21" s="499">
        <f t="shared" si="0"/>
        <v>1.0445682451253482E-2</v>
      </c>
      <c r="F21" s="188">
        <v>16</v>
      </c>
      <c r="G21" s="410">
        <v>1</v>
      </c>
      <c r="H21" s="410">
        <v>60</v>
      </c>
      <c r="I21" s="142">
        <v>91.169320971391102</v>
      </c>
      <c r="J21" s="142">
        <v>9.54826272006542</v>
      </c>
      <c r="K21" s="1"/>
      <c r="L21" s="104" t="s">
        <v>805</v>
      </c>
      <c r="M21" s="411">
        <v>566</v>
      </c>
      <c r="N21" s="310">
        <f t="shared" si="1"/>
        <v>1.0301397786837507E-2</v>
      </c>
      <c r="O21" s="410">
        <v>1</v>
      </c>
      <c r="P21" s="410">
        <v>1</v>
      </c>
      <c r="Q21" s="410">
        <v>17</v>
      </c>
      <c r="R21" s="142">
        <v>1.2382880295671099</v>
      </c>
      <c r="S21" s="142">
        <v>1.1127839096460299</v>
      </c>
      <c r="T21" s="1"/>
      <c r="U21" s="104" t="s">
        <v>974</v>
      </c>
      <c r="V21" s="411">
        <v>822</v>
      </c>
      <c r="W21" s="499">
        <f t="shared" si="2"/>
        <v>1.0807967917954112E-2</v>
      </c>
      <c r="X21" s="188">
        <v>1</v>
      </c>
      <c r="Y21" s="410">
        <v>1</v>
      </c>
      <c r="Z21" s="410">
        <v>16</v>
      </c>
      <c r="AA21" s="142">
        <v>0.78611895501447404</v>
      </c>
      <c r="AB21" s="142">
        <v>0.88663349531498903</v>
      </c>
      <c r="AC21" s="1"/>
      <c r="AD21" s="104" t="s">
        <v>1198</v>
      </c>
      <c r="AE21" s="411">
        <v>456</v>
      </c>
      <c r="AF21" s="499">
        <f t="shared" si="3"/>
        <v>1.0208650488045133E-2</v>
      </c>
      <c r="AG21" s="188">
        <v>14</v>
      </c>
      <c r="AH21" s="410">
        <v>1</v>
      </c>
      <c r="AI21" s="410">
        <v>98</v>
      </c>
      <c r="AJ21" s="142">
        <v>131.74705678670401</v>
      </c>
      <c r="AK21" s="142">
        <v>11.4781120741481</v>
      </c>
      <c r="AL21" s="1"/>
      <c r="AM21" s="104" t="s">
        <v>1087</v>
      </c>
      <c r="AN21" s="411">
        <v>296</v>
      </c>
      <c r="AO21" s="499">
        <f t="shared" si="4"/>
        <v>1.133057724697596E-2</v>
      </c>
      <c r="AP21" s="188">
        <v>1</v>
      </c>
      <c r="AQ21" s="410">
        <v>1</v>
      </c>
      <c r="AR21" s="410">
        <v>14</v>
      </c>
      <c r="AS21" s="142">
        <v>0.91649926953980998</v>
      </c>
      <c r="AT21" s="142">
        <v>0.95733968346653797</v>
      </c>
      <c r="AU21" s="1"/>
      <c r="AV21" s="104" t="s">
        <v>974</v>
      </c>
      <c r="AW21" s="411">
        <v>366</v>
      </c>
      <c r="AX21" s="499">
        <f t="shared" si="5"/>
        <v>1.1339343805186355E-2</v>
      </c>
      <c r="AY21" s="188">
        <v>1</v>
      </c>
      <c r="AZ21" s="410">
        <v>1</v>
      </c>
      <c r="BA21" s="410">
        <v>30</v>
      </c>
      <c r="BB21" s="142">
        <v>3.5027695661261902</v>
      </c>
      <c r="BC21" s="142">
        <v>1.8715687446968601</v>
      </c>
      <c r="BD21" s="75"/>
    </row>
    <row r="22" spans="2:56" ht="11.25" customHeight="1" x14ac:dyDescent="0.25">
      <c r="B22" s="113"/>
      <c r="C22" s="104" t="s">
        <v>903</v>
      </c>
      <c r="D22" s="411">
        <v>2378</v>
      </c>
      <c r="E22" s="499">
        <f t="shared" si="0"/>
        <v>1.0159440846249809E-2</v>
      </c>
      <c r="F22" s="188">
        <v>9</v>
      </c>
      <c r="G22" s="410">
        <v>1</v>
      </c>
      <c r="H22" s="410">
        <v>117</v>
      </c>
      <c r="I22" s="142">
        <v>90.792734386770803</v>
      </c>
      <c r="J22" s="142">
        <v>9.5285221512452196</v>
      </c>
      <c r="K22" s="1"/>
      <c r="L22" s="104" t="s">
        <v>741</v>
      </c>
      <c r="M22" s="411">
        <v>541</v>
      </c>
      <c r="N22" s="310">
        <f t="shared" si="1"/>
        <v>9.8463890506697727E-3</v>
      </c>
      <c r="O22" s="410">
        <v>1</v>
      </c>
      <c r="P22" s="410">
        <v>1</v>
      </c>
      <c r="Q22" s="410">
        <v>14</v>
      </c>
      <c r="R22" s="142">
        <v>0.80160311055381095</v>
      </c>
      <c r="S22" s="142">
        <v>0.89532290853848395</v>
      </c>
      <c r="T22" s="1"/>
      <c r="U22" s="104" t="s">
        <v>1131</v>
      </c>
      <c r="V22" s="411">
        <v>755</v>
      </c>
      <c r="W22" s="499">
        <f t="shared" si="2"/>
        <v>9.9270264939846156E-3</v>
      </c>
      <c r="X22" s="188">
        <v>1</v>
      </c>
      <c r="Y22" s="410">
        <v>1</v>
      </c>
      <c r="Z22" s="410">
        <v>78</v>
      </c>
      <c r="AA22" s="142">
        <v>15.6519029867111</v>
      </c>
      <c r="AB22" s="142">
        <v>3.9562486002160102</v>
      </c>
      <c r="AC22" s="1"/>
      <c r="AD22" s="104" t="s">
        <v>805</v>
      </c>
      <c r="AE22" s="411">
        <v>453</v>
      </c>
      <c r="AF22" s="499">
        <f t="shared" si="3"/>
        <v>1.0141488313781678E-2</v>
      </c>
      <c r="AG22" s="188">
        <v>1</v>
      </c>
      <c r="AH22" s="410">
        <v>1</v>
      </c>
      <c r="AI22" s="410">
        <v>15</v>
      </c>
      <c r="AJ22" s="142">
        <v>1.7582269783489</v>
      </c>
      <c r="AK22" s="142">
        <v>1.32598151508568</v>
      </c>
      <c r="AL22" s="1"/>
      <c r="AM22" s="104" t="s">
        <v>804</v>
      </c>
      <c r="AN22" s="411">
        <v>288</v>
      </c>
      <c r="AO22" s="499">
        <f t="shared" si="4"/>
        <v>1.1024345429490124E-2</v>
      </c>
      <c r="AP22" s="188">
        <v>2</v>
      </c>
      <c r="AQ22" s="410">
        <v>1</v>
      </c>
      <c r="AR22" s="410">
        <v>13</v>
      </c>
      <c r="AS22" s="142">
        <v>1.94038146219136</v>
      </c>
      <c r="AT22" s="142">
        <v>1.39297575793384</v>
      </c>
      <c r="AU22" s="1"/>
      <c r="AV22" s="104" t="s">
        <v>836</v>
      </c>
      <c r="AW22" s="411">
        <v>358</v>
      </c>
      <c r="AX22" s="499">
        <f t="shared" si="5"/>
        <v>1.1091489295783375E-2</v>
      </c>
      <c r="AY22" s="188">
        <v>15</v>
      </c>
      <c r="AZ22" s="410">
        <v>1</v>
      </c>
      <c r="BA22" s="410">
        <v>47</v>
      </c>
      <c r="BB22" s="142">
        <v>98.519404825067895</v>
      </c>
      <c r="BC22" s="142">
        <v>9.92569417346051</v>
      </c>
      <c r="BD22" s="75"/>
    </row>
    <row r="23" spans="2:56" ht="11.25" customHeight="1" x14ac:dyDescent="0.25">
      <c r="B23" s="113"/>
      <c r="C23" s="104" t="s">
        <v>1025</v>
      </c>
      <c r="D23" s="411">
        <v>2305</v>
      </c>
      <c r="E23" s="499">
        <f t="shared" si="0"/>
        <v>9.8475656646786411E-3</v>
      </c>
      <c r="F23" s="188">
        <v>15</v>
      </c>
      <c r="G23" s="410">
        <v>1</v>
      </c>
      <c r="H23" s="410">
        <v>263</v>
      </c>
      <c r="I23" s="142">
        <v>302.65655554039398</v>
      </c>
      <c r="J23" s="142">
        <v>17.397027204105701</v>
      </c>
      <c r="K23" s="1"/>
      <c r="L23" s="104" t="s">
        <v>809</v>
      </c>
      <c r="M23" s="411">
        <v>541</v>
      </c>
      <c r="N23" s="310">
        <f t="shared" si="1"/>
        <v>9.8463890506697727E-3</v>
      </c>
      <c r="O23" s="410">
        <v>1</v>
      </c>
      <c r="P23" s="410">
        <v>1</v>
      </c>
      <c r="Q23" s="410">
        <v>12</v>
      </c>
      <c r="R23" s="142">
        <v>0.689481039083507</v>
      </c>
      <c r="S23" s="142">
        <v>0.83034994977028098</v>
      </c>
      <c r="T23" s="1"/>
      <c r="U23" s="104" t="s">
        <v>903</v>
      </c>
      <c r="V23" s="411">
        <v>715</v>
      </c>
      <c r="W23" s="499">
        <f t="shared" si="2"/>
        <v>9.4010913154953645E-3</v>
      </c>
      <c r="X23" s="188">
        <v>9</v>
      </c>
      <c r="Y23" s="410">
        <v>1</v>
      </c>
      <c r="Z23" s="410">
        <v>101</v>
      </c>
      <c r="AA23" s="142">
        <v>105.611462663211</v>
      </c>
      <c r="AB23" s="142">
        <v>10.276743777248299</v>
      </c>
      <c r="AC23" s="1"/>
      <c r="AD23" s="104" t="s">
        <v>702</v>
      </c>
      <c r="AE23" s="411">
        <v>413</v>
      </c>
      <c r="AF23" s="499">
        <f t="shared" si="3"/>
        <v>9.2459926569356133E-3</v>
      </c>
      <c r="AG23" s="188">
        <v>4</v>
      </c>
      <c r="AH23" s="410">
        <v>1</v>
      </c>
      <c r="AI23" s="410">
        <v>34</v>
      </c>
      <c r="AJ23" s="142">
        <v>18.404434569001399</v>
      </c>
      <c r="AK23" s="142">
        <v>4.2900389938788903</v>
      </c>
      <c r="AL23" s="1"/>
      <c r="AM23" s="104" t="s">
        <v>702</v>
      </c>
      <c r="AN23" s="411">
        <v>274</v>
      </c>
      <c r="AO23" s="499">
        <f t="shared" si="4"/>
        <v>1.0488439748889909E-2</v>
      </c>
      <c r="AP23" s="188">
        <v>2</v>
      </c>
      <c r="AQ23" s="410">
        <v>1</v>
      </c>
      <c r="AR23" s="410">
        <v>42</v>
      </c>
      <c r="AS23" s="142">
        <v>10.126018967446299</v>
      </c>
      <c r="AT23" s="142">
        <v>3.1821406265981298</v>
      </c>
      <c r="AU23" s="1"/>
      <c r="AV23" s="104" t="s">
        <v>903</v>
      </c>
      <c r="AW23" s="411">
        <v>358</v>
      </c>
      <c r="AX23" s="499">
        <f t="shared" si="5"/>
        <v>1.1091489295783375E-2</v>
      </c>
      <c r="AY23" s="188">
        <v>10</v>
      </c>
      <c r="AZ23" s="410">
        <v>1</v>
      </c>
      <c r="BA23" s="410">
        <v>73</v>
      </c>
      <c r="BB23" s="142">
        <v>72.089572734933398</v>
      </c>
      <c r="BC23" s="142">
        <v>8.4905578576989509</v>
      </c>
      <c r="BD23" s="75"/>
    </row>
    <row r="24" spans="2:56" ht="11.25" customHeight="1" x14ac:dyDescent="0.25">
      <c r="B24" s="113"/>
      <c r="C24" s="104" t="s">
        <v>805</v>
      </c>
      <c r="D24" s="411">
        <v>2277</v>
      </c>
      <c r="E24" s="499">
        <f t="shared" si="0"/>
        <v>9.7279423073636725E-3</v>
      </c>
      <c r="F24" s="188">
        <v>1</v>
      </c>
      <c r="G24" s="410">
        <v>1</v>
      </c>
      <c r="H24" s="410">
        <v>34</v>
      </c>
      <c r="I24" s="142">
        <v>3.0805683382873101</v>
      </c>
      <c r="J24" s="142">
        <v>1.75515479040662</v>
      </c>
      <c r="K24" s="1"/>
      <c r="L24" s="104" t="s">
        <v>804</v>
      </c>
      <c r="M24" s="411">
        <v>536</v>
      </c>
      <c r="N24" s="310">
        <f t="shared" si="1"/>
        <v>9.7553873034362266E-3</v>
      </c>
      <c r="O24" s="410">
        <v>1</v>
      </c>
      <c r="P24" s="410">
        <v>1</v>
      </c>
      <c r="Q24" s="410">
        <v>25</v>
      </c>
      <c r="R24" s="142">
        <v>2.8809833760302999</v>
      </c>
      <c r="S24" s="142">
        <v>1.69734598006131</v>
      </c>
      <c r="T24" s="1"/>
      <c r="U24" s="104" t="s">
        <v>805</v>
      </c>
      <c r="V24" s="411">
        <v>705</v>
      </c>
      <c r="W24" s="499">
        <f t="shared" si="2"/>
        <v>9.2696075208730522E-3</v>
      </c>
      <c r="X24" s="188">
        <v>1</v>
      </c>
      <c r="Y24" s="410">
        <v>1</v>
      </c>
      <c r="Z24" s="410">
        <v>34</v>
      </c>
      <c r="AA24" s="142">
        <v>5.3128112267994601</v>
      </c>
      <c r="AB24" s="142">
        <v>2.3049536279065301</v>
      </c>
      <c r="AC24" s="1"/>
      <c r="AD24" s="104" t="s">
        <v>1077</v>
      </c>
      <c r="AE24" s="411">
        <v>404</v>
      </c>
      <c r="AF24" s="499">
        <f t="shared" si="3"/>
        <v>9.0445061341452495E-3</v>
      </c>
      <c r="AG24" s="188">
        <v>3</v>
      </c>
      <c r="AH24" s="410">
        <v>1</v>
      </c>
      <c r="AI24" s="410">
        <v>33</v>
      </c>
      <c r="AJ24" s="142">
        <v>13.809185373982899</v>
      </c>
      <c r="AK24" s="142">
        <v>3.7160712283247399</v>
      </c>
      <c r="AL24" s="1"/>
      <c r="AM24" s="104" t="s">
        <v>809</v>
      </c>
      <c r="AN24" s="411">
        <v>274</v>
      </c>
      <c r="AO24" s="499">
        <f t="shared" si="4"/>
        <v>1.0488439748889909E-2</v>
      </c>
      <c r="AP24" s="188">
        <v>1</v>
      </c>
      <c r="AQ24" s="410">
        <v>1</v>
      </c>
      <c r="AR24" s="410">
        <v>9</v>
      </c>
      <c r="AS24" s="142">
        <v>0.54207736160690501</v>
      </c>
      <c r="AT24" s="142">
        <v>0.73625903159615302</v>
      </c>
      <c r="AU24" s="1"/>
      <c r="AV24" s="104" t="s">
        <v>847</v>
      </c>
      <c r="AW24" s="411">
        <v>353</v>
      </c>
      <c r="AX24" s="499">
        <f t="shared" si="5"/>
        <v>1.0936580227406512E-2</v>
      </c>
      <c r="AY24" s="188">
        <v>1</v>
      </c>
      <c r="AZ24" s="410">
        <v>1</v>
      </c>
      <c r="BA24" s="410">
        <v>23</v>
      </c>
      <c r="BB24" s="142">
        <v>3.5990819282716302</v>
      </c>
      <c r="BC24" s="142">
        <v>1.89712464753153</v>
      </c>
      <c r="BD24" s="75"/>
    </row>
    <row r="25" spans="2:56" ht="11.25" customHeight="1" x14ac:dyDescent="0.25">
      <c r="B25" s="113"/>
      <c r="C25" s="104" t="s">
        <v>809</v>
      </c>
      <c r="D25" s="411">
        <v>2221</v>
      </c>
      <c r="E25" s="499">
        <f t="shared" si="0"/>
        <v>9.4886955927337355E-3</v>
      </c>
      <c r="F25" s="188">
        <v>1</v>
      </c>
      <c r="G25" s="410">
        <v>1</v>
      </c>
      <c r="H25" s="410">
        <v>17</v>
      </c>
      <c r="I25" s="142">
        <v>0.71214377272650797</v>
      </c>
      <c r="J25" s="142">
        <v>0.84388611359976096</v>
      </c>
      <c r="K25" s="1"/>
      <c r="L25" s="104" t="s">
        <v>836</v>
      </c>
      <c r="M25" s="411">
        <v>520</v>
      </c>
      <c r="N25" s="310">
        <f t="shared" si="1"/>
        <v>9.4641817122888758E-3</v>
      </c>
      <c r="O25" s="410">
        <v>13</v>
      </c>
      <c r="P25" s="410">
        <v>1</v>
      </c>
      <c r="Q25" s="410">
        <v>40</v>
      </c>
      <c r="R25" s="142">
        <v>74.741120562130206</v>
      </c>
      <c r="S25" s="142">
        <v>8.6452947064938304</v>
      </c>
      <c r="T25" s="1"/>
      <c r="U25" s="104" t="s">
        <v>748</v>
      </c>
      <c r="V25" s="411">
        <v>690</v>
      </c>
      <c r="W25" s="499">
        <f t="shared" si="2"/>
        <v>9.0723818289395828E-3</v>
      </c>
      <c r="X25" s="188">
        <v>1</v>
      </c>
      <c r="Y25" s="410">
        <v>1</v>
      </c>
      <c r="Z25" s="410">
        <v>147</v>
      </c>
      <c r="AA25" s="142">
        <v>31.281024994749</v>
      </c>
      <c r="AB25" s="142">
        <v>5.5929442152366402</v>
      </c>
      <c r="AC25" s="1"/>
      <c r="AD25" s="104" t="s">
        <v>809</v>
      </c>
      <c r="AE25" s="411">
        <v>386</v>
      </c>
      <c r="AF25" s="499">
        <f t="shared" si="3"/>
        <v>8.6415330885645202E-3</v>
      </c>
      <c r="AG25" s="188">
        <v>1</v>
      </c>
      <c r="AH25" s="410">
        <v>1</v>
      </c>
      <c r="AI25" s="410">
        <v>15</v>
      </c>
      <c r="AJ25" s="142">
        <v>0.76834948589223895</v>
      </c>
      <c r="AK25" s="142">
        <v>0.87655546652350502</v>
      </c>
      <c r="AL25" s="1"/>
      <c r="AM25" s="104" t="s">
        <v>955</v>
      </c>
      <c r="AN25" s="411">
        <v>269</v>
      </c>
      <c r="AO25" s="499">
        <f t="shared" si="4"/>
        <v>1.0297044862961261E-2</v>
      </c>
      <c r="AP25" s="188">
        <v>1</v>
      </c>
      <c r="AQ25" s="410">
        <v>1</v>
      </c>
      <c r="AR25" s="410">
        <v>4</v>
      </c>
      <c r="AS25" s="142">
        <v>7.3464988046046897E-2</v>
      </c>
      <c r="AT25" s="142">
        <v>0.27104425477409899</v>
      </c>
      <c r="AU25" s="1"/>
      <c r="AV25" s="104" t="s">
        <v>805</v>
      </c>
      <c r="AW25" s="411">
        <v>333</v>
      </c>
      <c r="AX25" s="499">
        <f t="shared" si="5"/>
        <v>1.0316943953899061E-2</v>
      </c>
      <c r="AY25" s="188">
        <v>1</v>
      </c>
      <c r="AZ25" s="410">
        <v>1</v>
      </c>
      <c r="BA25" s="410">
        <v>13</v>
      </c>
      <c r="BB25" s="142">
        <v>1.99626653680708</v>
      </c>
      <c r="BC25" s="142">
        <v>1.4128929672155199</v>
      </c>
      <c r="BD25" s="75"/>
    </row>
    <row r="26" spans="2:56" ht="11.25" customHeight="1" x14ac:dyDescent="0.25">
      <c r="B26" s="113"/>
      <c r="C26" s="104" t="s">
        <v>804</v>
      </c>
      <c r="D26" s="411">
        <v>2077</v>
      </c>
      <c r="E26" s="499">
        <f t="shared" si="0"/>
        <v>8.8734897551138985E-3</v>
      </c>
      <c r="F26" s="188">
        <v>2</v>
      </c>
      <c r="G26" s="410">
        <v>1</v>
      </c>
      <c r="H26" s="410">
        <v>30</v>
      </c>
      <c r="I26" s="142">
        <v>3.6037389581516099</v>
      </c>
      <c r="J26" s="142">
        <v>1.8983516423865201</v>
      </c>
      <c r="K26" s="1"/>
      <c r="L26" s="104" t="s">
        <v>1077</v>
      </c>
      <c r="M26" s="411">
        <v>508</v>
      </c>
      <c r="N26" s="310">
        <f t="shared" si="1"/>
        <v>9.245777518928364E-3</v>
      </c>
      <c r="O26" s="410">
        <v>2</v>
      </c>
      <c r="P26" s="410">
        <v>1</v>
      </c>
      <c r="Q26" s="410">
        <v>33</v>
      </c>
      <c r="R26" s="142">
        <v>10.665509331018701</v>
      </c>
      <c r="S26" s="142">
        <v>3.2658091387921999</v>
      </c>
      <c r="T26" s="1"/>
      <c r="U26" s="104" t="s">
        <v>847</v>
      </c>
      <c r="V26" s="411">
        <v>649</v>
      </c>
      <c r="W26" s="499">
        <f t="shared" si="2"/>
        <v>8.5332982709880999E-3</v>
      </c>
      <c r="X26" s="188">
        <v>1</v>
      </c>
      <c r="Y26" s="410">
        <v>1</v>
      </c>
      <c r="Z26" s="410">
        <v>15</v>
      </c>
      <c r="AA26" s="142">
        <v>1.6899769943566101</v>
      </c>
      <c r="AB26" s="142">
        <v>1.29999115164551</v>
      </c>
      <c r="AC26" s="1"/>
      <c r="AD26" s="104" t="s">
        <v>1170</v>
      </c>
      <c r="AE26" s="411">
        <v>381</v>
      </c>
      <c r="AF26" s="499">
        <f t="shared" si="3"/>
        <v>8.5295961314587627E-3</v>
      </c>
      <c r="AG26" s="188">
        <v>1</v>
      </c>
      <c r="AH26" s="410">
        <v>1</v>
      </c>
      <c r="AI26" s="410">
        <v>57</v>
      </c>
      <c r="AJ26" s="142">
        <v>11.1935161648101</v>
      </c>
      <c r="AK26" s="142">
        <v>3.3456712577314098</v>
      </c>
      <c r="AL26" s="1"/>
      <c r="AM26" s="104" t="s">
        <v>1198</v>
      </c>
      <c r="AN26" s="411">
        <v>224</v>
      </c>
      <c r="AO26" s="499">
        <f t="shared" si="4"/>
        <v>8.5744908896034297E-3</v>
      </c>
      <c r="AP26" s="188">
        <v>14</v>
      </c>
      <c r="AQ26" s="410">
        <v>1</v>
      </c>
      <c r="AR26" s="410">
        <v>69</v>
      </c>
      <c r="AS26" s="142">
        <v>74.479272959183703</v>
      </c>
      <c r="AT26" s="142">
        <v>8.6301374820557601</v>
      </c>
      <c r="AU26" s="1"/>
      <c r="AV26" s="104" t="s">
        <v>1025</v>
      </c>
      <c r="AW26" s="411">
        <v>329</v>
      </c>
      <c r="AX26" s="499">
        <f t="shared" si="5"/>
        <v>1.0193016699197571E-2</v>
      </c>
      <c r="AY26" s="188">
        <v>12</v>
      </c>
      <c r="AZ26" s="410">
        <v>1</v>
      </c>
      <c r="BA26" s="410">
        <v>192</v>
      </c>
      <c r="BB26" s="142">
        <v>160.44360270137901</v>
      </c>
      <c r="BC26" s="142">
        <v>12.6666334399231</v>
      </c>
      <c r="BD26" s="75"/>
    </row>
    <row r="27" spans="2:56" ht="11.25" customHeight="1" x14ac:dyDescent="0.25">
      <c r="B27" s="113"/>
      <c r="C27" s="104" t="s">
        <v>702</v>
      </c>
      <c r="D27" s="411">
        <v>2021</v>
      </c>
      <c r="E27" s="499">
        <f t="shared" si="0"/>
        <v>8.6342430404839614E-3</v>
      </c>
      <c r="F27" s="188">
        <v>3</v>
      </c>
      <c r="G27" s="410">
        <v>1</v>
      </c>
      <c r="H27" s="410">
        <v>42</v>
      </c>
      <c r="I27" s="142">
        <v>12.5551339828388</v>
      </c>
      <c r="J27" s="142">
        <v>3.5433224497410301</v>
      </c>
      <c r="K27" s="1"/>
      <c r="L27" s="104" t="s">
        <v>974</v>
      </c>
      <c r="M27" s="411">
        <v>504</v>
      </c>
      <c r="N27" s="310">
        <f t="shared" si="1"/>
        <v>9.1729761211415267E-3</v>
      </c>
      <c r="O27" s="410">
        <v>1</v>
      </c>
      <c r="P27" s="410">
        <v>1</v>
      </c>
      <c r="Q27" s="410">
        <v>8</v>
      </c>
      <c r="R27" s="142">
        <v>0.27412446460065498</v>
      </c>
      <c r="S27" s="142">
        <v>0.52356896833240096</v>
      </c>
      <c r="T27" s="1"/>
      <c r="U27" s="104" t="s">
        <v>1077</v>
      </c>
      <c r="V27" s="411">
        <v>622</v>
      </c>
      <c r="W27" s="499">
        <f t="shared" si="2"/>
        <v>8.1782920255078564E-3</v>
      </c>
      <c r="X27" s="188">
        <v>3</v>
      </c>
      <c r="Y27" s="410">
        <v>1</v>
      </c>
      <c r="Z27" s="410">
        <v>29</v>
      </c>
      <c r="AA27" s="142">
        <v>8.3129852875797408</v>
      </c>
      <c r="AB27" s="142">
        <v>2.88322480697911</v>
      </c>
      <c r="AC27" s="1"/>
      <c r="AD27" s="104" t="s">
        <v>804</v>
      </c>
      <c r="AE27" s="411">
        <v>362</v>
      </c>
      <c r="AF27" s="499">
        <f t="shared" si="3"/>
        <v>8.1042356944568822E-3</v>
      </c>
      <c r="AG27" s="188">
        <v>2</v>
      </c>
      <c r="AH27" s="410">
        <v>1</v>
      </c>
      <c r="AI27" s="410">
        <v>13</v>
      </c>
      <c r="AJ27" s="142">
        <v>2.8643509050395299</v>
      </c>
      <c r="AK27" s="142">
        <v>1.6924393357043901</v>
      </c>
      <c r="AL27" s="1"/>
      <c r="AM27" s="104" t="s">
        <v>805</v>
      </c>
      <c r="AN27" s="411">
        <v>220</v>
      </c>
      <c r="AO27" s="499">
        <f t="shared" si="4"/>
        <v>8.4213749808605114E-3</v>
      </c>
      <c r="AP27" s="188">
        <v>1</v>
      </c>
      <c r="AQ27" s="410">
        <v>1</v>
      </c>
      <c r="AR27" s="410">
        <v>21</v>
      </c>
      <c r="AS27" s="142">
        <v>4.7714049586776897</v>
      </c>
      <c r="AT27" s="142">
        <v>2.18435458629722</v>
      </c>
      <c r="AU27" s="1"/>
      <c r="AV27" s="104" t="s">
        <v>882</v>
      </c>
      <c r="AW27" s="411">
        <v>288</v>
      </c>
      <c r="AX27" s="499">
        <f t="shared" si="5"/>
        <v>8.9227623385072959E-3</v>
      </c>
      <c r="AY27" s="188">
        <v>3</v>
      </c>
      <c r="AZ27" s="410">
        <v>1</v>
      </c>
      <c r="BA27" s="410">
        <v>13</v>
      </c>
      <c r="BB27" s="142">
        <v>4.4544270833333304</v>
      </c>
      <c r="BC27" s="142">
        <v>2.1105513695082898</v>
      </c>
      <c r="BD27" s="75"/>
    </row>
    <row r="28" spans="2:56" ht="11.25" customHeight="1" x14ac:dyDescent="0.25">
      <c r="B28" s="113"/>
      <c r="C28" s="104" t="s">
        <v>1077</v>
      </c>
      <c r="D28" s="411">
        <v>2004</v>
      </c>
      <c r="E28" s="499">
        <f t="shared" si="0"/>
        <v>8.561614573542731E-3</v>
      </c>
      <c r="F28" s="188">
        <v>3</v>
      </c>
      <c r="G28" s="410">
        <v>1</v>
      </c>
      <c r="H28" s="410">
        <v>33</v>
      </c>
      <c r="I28" s="142">
        <v>9.8893161780232006</v>
      </c>
      <c r="J28" s="142">
        <v>3.1447283154547998</v>
      </c>
      <c r="K28" s="1"/>
      <c r="L28" s="104" t="s">
        <v>1139</v>
      </c>
      <c r="M28" s="411">
        <v>480</v>
      </c>
      <c r="N28" s="310">
        <f t="shared" si="1"/>
        <v>8.7361677344205014E-3</v>
      </c>
      <c r="O28" s="410">
        <v>6</v>
      </c>
      <c r="P28" s="410">
        <v>1</v>
      </c>
      <c r="Q28" s="410">
        <v>39</v>
      </c>
      <c r="R28" s="142">
        <v>21.649722222222199</v>
      </c>
      <c r="S28" s="142">
        <v>4.6529261999544103</v>
      </c>
      <c r="T28" s="1"/>
      <c r="U28" s="104" t="s">
        <v>809</v>
      </c>
      <c r="V28" s="411">
        <v>619</v>
      </c>
      <c r="W28" s="499">
        <f t="shared" si="2"/>
        <v>8.1388468871211629E-3</v>
      </c>
      <c r="X28" s="188">
        <v>1</v>
      </c>
      <c r="Y28" s="410">
        <v>1</v>
      </c>
      <c r="Z28" s="410">
        <v>9</v>
      </c>
      <c r="AA28" s="142">
        <v>0.44014918010966703</v>
      </c>
      <c r="AB28" s="142">
        <v>0.66343739728000495</v>
      </c>
      <c r="AC28" s="1"/>
      <c r="AD28" s="104" t="s">
        <v>1025</v>
      </c>
      <c r="AE28" s="411">
        <v>362</v>
      </c>
      <c r="AF28" s="499">
        <f t="shared" si="3"/>
        <v>8.1042356944568822E-3</v>
      </c>
      <c r="AG28" s="188">
        <v>18</v>
      </c>
      <c r="AH28" s="410">
        <v>1</v>
      </c>
      <c r="AI28" s="410">
        <v>206</v>
      </c>
      <c r="AJ28" s="142">
        <v>415.22747321510298</v>
      </c>
      <c r="AK28" s="142">
        <v>20.377131133089001</v>
      </c>
      <c r="AL28" s="1"/>
      <c r="AM28" s="104" t="s">
        <v>1139</v>
      </c>
      <c r="AN28" s="411">
        <v>213</v>
      </c>
      <c r="AO28" s="499">
        <f t="shared" si="4"/>
        <v>8.153422140560404E-3</v>
      </c>
      <c r="AP28" s="188">
        <v>7</v>
      </c>
      <c r="AQ28" s="410">
        <v>1</v>
      </c>
      <c r="AR28" s="410">
        <v>35</v>
      </c>
      <c r="AS28" s="142">
        <v>30.583393947409</v>
      </c>
      <c r="AT28" s="142">
        <v>5.5302254879352803</v>
      </c>
      <c r="AU28" s="1"/>
      <c r="AV28" s="104" t="s">
        <v>804</v>
      </c>
      <c r="AW28" s="411">
        <v>276</v>
      </c>
      <c r="AX28" s="499">
        <f t="shared" si="5"/>
        <v>8.5509805744028253E-3</v>
      </c>
      <c r="AY28" s="188">
        <v>2</v>
      </c>
      <c r="AZ28" s="410">
        <v>1</v>
      </c>
      <c r="BA28" s="410">
        <v>7</v>
      </c>
      <c r="BB28" s="142">
        <v>1.71648550724638</v>
      </c>
      <c r="BC28" s="142">
        <v>1.3101471319078499</v>
      </c>
      <c r="BD28" s="75"/>
    </row>
    <row r="29" spans="2:56" ht="11.25" customHeight="1" x14ac:dyDescent="0.25">
      <c r="B29" s="113"/>
      <c r="C29" s="104" t="s">
        <v>847</v>
      </c>
      <c r="D29" s="411">
        <v>1920</v>
      </c>
      <c r="E29" s="499">
        <f t="shared" si="0"/>
        <v>8.2027445015978254E-3</v>
      </c>
      <c r="F29" s="188">
        <v>1</v>
      </c>
      <c r="G29" s="410">
        <v>1</v>
      </c>
      <c r="H29" s="410">
        <v>40</v>
      </c>
      <c r="I29" s="142">
        <v>2.99205050998264</v>
      </c>
      <c r="J29" s="142">
        <v>1.72975446522986</v>
      </c>
      <c r="K29" s="1"/>
      <c r="L29" s="104" t="s">
        <v>794</v>
      </c>
      <c r="M29" s="411">
        <v>478</v>
      </c>
      <c r="N29" s="310">
        <f t="shared" si="1"/>
        <v>8.6997670355270819E-3</v>
      </c>
      <c r="O29" s="410">
        <v>10</v>
      </c>
      <c r="P29" s="410">
        <v>1</v>
      </c>
      <c r="Q29" s="410">
        <v>44</v>
      </c>
      <c r="R29" s="142">
        <v>26.283118292747002</v>
      </c>
      <c r="S29" s="142">
        <v>5.1267063786359897</v>
      </c>
      <c r="T29" s="1"/>
      <c r="U29" s="104" t="s">
        <v>804</v>
      </c>
      <c r="V29" s="411">
        <v>615</v>
      </c>
      <c r="W29" s="499">
        <f t="shared" si="2"/>
        <v>8.0862533692722376E-3</v>
      </c>
      <c r="X29" s="188">
        <v>2</v>
      </c>
      <c r="Y29" s="410">
        <v>1</v>
      </c>
      <c r="Z29" s="410">
        <v>30</v>
      </c>
      <c r="AA29" s="142">
        <v>6.1465371141516298</v>
      </c>
      <c r="AB29" s="142">
        <v>2.4792210700443</v>
      </c>
      <c r="AC29" s="1"/>
      <c r="AD29" s="104" t="s">
        <v>903</v>
      </c>
      <c r="AE29" s="411">
        <v>347</v>
      </c>
      <c r="AF29" s="499">
        <f t="shared" si="3"/>
        <v>7.768424823139608E-3</v>
      </c>
      <c r="AG29" s="188">
        <v>11</v>
      </c>
      <c r="AH29" s="410">
        <v>1</v>
      </c>
      <c r="AI29" s="410">
        <v>117</v>
      </c>
      <c r="AJ29" s="142">
        <v>138.76588959297101</v>
      </c>
      <c r="AK29" s="142">
        <v>11.779893445739299</v>
      </c>
      <c r="AL29" s="1"/>
      <c r="AM29" s="104" t="s">
        <v>723</v>
      </c>
      <c r="AN29" s="411">
        <v>211</v>
      </c>
      <c r="AO29" s="499">
        <f t="shared" si="4"/>
        <v>8.0768641861889458E-3</v>
      </c>
      <c r="AP29" s="188">
        <v>11</v>
      </c>
      <c r="AQ29" s="410">
        <v>1</v>
      </c>
      <c r="AR29" s="410">
        <v>54</v>
      </c>
      <c r="AS29" s="142">
        <v>72.409604456324004</v>
      </c>
      <c r="AT29" s="142">
        <v>8.5093833182154892</v>
      </c>
      <c r="AU29" s="1"/>
      <c r="AV29" s="104" t="s">
        <v>898</v>
      </c>
      <c r="AW29" s="411">
        <v>269</v>
      </c>
      <c r="AX29" s="499">
        <f t="shared" si="5"/>
        <v>8.334107878675218E-3</v>
      </c>
      <c r="AY29" s="188">
        <v>3</v>
      </c>
      <c r="AZ29" s="410">
        <v>1</v>
      </c>
      <c r="BA29" s="410">
        <v>30</v>
      </c>
      <c r="BB29" s="142">
        <v>13.2737247965064</v>
      </c>
      <c r="BC29" s="142">
        <v>3.6433123385878399</v>
      </c>
      <c r="BD29" s="75"/>
    </row>
    <row r="30" spans="2:56" ht="11.25" customHeight="1" x14ac:dyDescent="0.25">
      <c r="B30" s="113"/>
      <c r="C30" s="104" t="s">
        <v>696</v>
      </c>
      <c r="D30" s="411">
        <v>1851</v>
      </c>
      <c r="E30" s="499">
        <f t="shared" si="0"/>
        <v>7.907958371071654E-3</v>
      </c>
      <c r="F30" s="188">
        <v>21</v>
      </c>
      <c r="G30" s="410">
        <v>1</v>
      </c>
      <c r="H30" s="410">
        <v>308</v>
      </c>
      <c r="I30" s="142">
        <v>744.74850424712395</v>
      </c>
      <c r="J30" s="142">
        <v>27.290080693305502</v>
      </c>
      <c r="K30" s="1"/>
      <c r="L30" s="104" t="s">
        <v>736</v>
      </c>
      <c r="M30" s="411">
        <v>412</v>
      </c>
      <c r="N30" s="310">
        <f t="shared" si="1"/>
        <v>7.4985439720442635E-3</v>
      </c>
      <c r="O30" s="410">
        <v>1</v>
      </c>
      <c r="P30" s="410">
        <v>1</v>
      </c>
      <c r="Q30" s="410">
        <v>14</v>
      </c>
      <c r="R30" s="142">
        <v>1.0641200867188201</v>
      </c>
      <c r="S30" s="142">
        <v>1.0315619645560901</v>
      </c>
      <c r="T30" s="1"/>
      <c r="U30" s="104" t="s">
        <v>898</v>
      </c>
      <c r="V30" s="411">
        <v>593</v>
      </c>
      <c r="W30" s="499">
        <f t="shared" si="2"/>
        <v>7.7969890211031494E-3</v>
      </c>
      <c r="X30" s="188">
        <v>2</v>
      </c>
      <c r="Y30" s="410">
        <v>1</v>
      </c>
      <c r="Z30" s="410">
        <v>22</v>
      </c>
      <c r="AA30" s="142">
        <v>3.4098831505279401</v>
      </c>
      <c r="AB30" s="142">
        <v>1.8465868922224999</v>
      </c>
      <c r="AC30" s="1"/>
      <c r="AD30" s="104" t="s">
        <v>794</v>
      </c>
      <c r="AE30" s="411">
        <v>331</v>
      </c>
      <c r="AF30" s="499">
        <f t="shared" si="3"/>
        <v>7.4102265604011818E-3</v>
      </c>
      <c r="AG30" s="188">
        <v>11</v>
      </c>
      <c r="AH30" s="410">
        <v>1</v>
      </c>
      <c r="AI30" s="410">
        <v>35</v>
      </c>
      <c r="AJ30" s="142">
        <v>39.290057593486701</v>
      </c>
      <c r="AK30" s="142">
        <v>6.2681781718045304</v>
      </c>
      <c r="AL30" s="1"/>
      <c r="AM30" s="104" t="s">
        <v>1077</v>
      </c>
      <c r="AN30" s="411">
        <v>210</v>
      </c>
      <c r="AO30" s="499">
        <f t="shared" si="4"/>
        <v>8.0385852090032149E-3</v>
      </c>
      <c r="AP30" s="188">
        <v>3</v>
      </c>
      <c r="AQ30" s="410">
        <v>1</v>
      </c>
      <c r="AR30" s="410">
        <v>20</v>
      </c>
      <c r="AS30" s="142">
        <v>5.9258276643990904</v>
      </c>
      <c r="AT30" s="142">
        <v>2.4343022951965301</v>
      </c>
      <c r="AU30" s="1"/>
      <c r="AV30" s="104" t="s">
        <v>1077</v>
      </c>
      <c r="AW30" s="411">
        <v>260</v>
      </c>
      <c r="AX30" s="499">
        <f t="shared" si="5"/>
        <v>8.0552715555968647E-3</v>
      </c>
      <c r="AY30" s="188">
        <v>3</v>
      </c>
      <c r="AZ30" s="410">
        <v>1</v>
      </c>
      <c r="BA30" s="410">
        <v>22</v>
      </c>
      <c r="BB30" s="142">
        <v>8.4984615384615392</v>
      </c>
      <c r="BC30" s="142">
        <v>2.91521209150579</v>
      </c>
      <c r="BD30" s="75"/>
    </row>
    <row r="31" spans="2:56" ht="11.25" customHeight="1" x14ac:dyDescent="0.25">
      <c r="B31" s="113"/>
      <c r="C31" s="104" t="s">
        <v>898</v>
      </c>
      <c r="D31" s="411">
        <v>1702</v>
      </c>
      <c r="E31" s="499">
        <f t="shared" si="0"/>
        <v>7.2713912196455729E-3</v>
      </c>
      <c r="F31" s="188">
        <v>3</v>
      </c>
      <c r="G31" s="410">
        <v>1</v>
      </c>
      <c r="H31" s="410">
        <v>41</v>
      </c>
      <c r="I31" s="142">
        <v>6.9364572128455997</v>
      </c>
      <c r="J31" s="142">
        <v>2.6337154768208402</v>
      </c>
      <c r="K31" s="1"/>
      <c r="L31" s="104" t="s">
        <v>1131</v>
      </c>
      <c r="M31" s="411">
        <v>411</v>
      </c>
      <c r="N31" s="310">
        <f t="shared" si="1"/>
        <v>7.4803436225975538E-3</v>
      </c>
      <c r="O31" s="410">
        <v>1</v>
      </c>
      <c r="P31" s="410">
        <v>1</v>
      </c>
      <c r="Q31" s="410">
        <v>14</v>
      </c>
      <c r="R31" s="142">
        <v>1.0761835414187699</v>
      </c>
      <c r="S31" s="142">
        <v>1.0373926650110701</v>
      </c>
      <c r="T31" s="1"/>
      <c r="U31" s="104" t="s">
        <v>1025</v>
      </c>
      <c r="V31" s="411">
        <v>591</v>
      </c>
      <c r="W31" s="499">
        <f t="shared" si="2"/>
        <v>7.7706922621786868E-3</v>
      </c>
      <c r="X31" s="188">
        <v>22</v>
      </c>
      <c r="Y31" s="410">
        <v>1</v>
      </c>
      <c r="Z31" s="410">
        <v>263</v>
      </c>
      <c r="AA31" s="142">
        <v>521.81317621055803</v>
      </c>
      <c r="AB31" s="142">
        <v>22.843230424144402</v>
      </c>
      <c r="AC31" s="1"/>
      <c r="AD31" s="104" t="s">
        <v>847</v>
      </c>
      <c r="AE31" s="411">
        <v>324</v>
      </c>
      <c r="AF31" s="499">
        <f t="shared" si="3"/>
        <v>7.2535148204531212E-3</v>
      </c>
      <c r="AG31" s="188">
        <v>1</v>
      </c>
      <c r="AH31" s="410">
        <v>1</v>
      </c>
      <c r="AI31" s="410">
        <v>40</v>
      </c>
      <c r="AJ31" s="142">
        <v>6.6796601127876896</v>
      </c>
      <c r="AK31" s="142">
        <v>2.5845038426722602</v>
      </c>
      <c r="AL31" s="1"/>
      <c r="AM31" s="104" t="s">
        <v>847</v>
      </c>
      <c r="AN31" s="411">
        <v>191</v>
      </c>
      <c r="AO31" s="499">
        <f t="shared" si="4"/>
        <v>7.3112846424743527E-3</v>
      </c>
      <c r="AP31" s="188">
        <v>1</v>
      </c>
      <c r="AQ31" s="410">
        <v>1</v>
      </c>
      <c r="AR31" s="410">
        <v>21</v>
      </c>
      <c r="AS31" s="142">
        <v>3.4894876785175799</v>
      </c>
      <c r="AT31" s="142">
        <v>1.8680170444933299</v>
      </c>
      <c r="AU31" s="1"/>
      <c r="AV31" s="104" t="s">
        <v>702</v>
      </c>
      <c r="AW31" s="411">
        <v>259</v>
      </c>
      <c r="AX31" s="499">
        <f t="shared" si="5"/>
        <v>8.0242897419214917E-3</v>
      </c>
      <c r="AY31" s="188">
        <v>2</v>
      </c>
      <c r="AZ31" s="410">
        <v>1</v>
      </c>
      <c r="BA31" s="410">
        <v>33</v>
      </c>
      <c r="BB31" s="142">
        <v>11.834021556029301</v>
      </c>
      <c r="BC31" s="142">
        <v>3.44006127213299</v>
      </c>
      <c r="BD31" s="75"/>
    </row>
    <row r="32" spans="2:56" ht="11.25" customHeight="1" x14ac:dyDescent="0.25">
      <c r="B32" s="113"/>
      <c r="C32" s="104" t="s">
        <v>1139</v>
      </c>
      <c r="D32" s="411">
        <v>1649</v>
      </c>
      <c r="E32" s="499">
        <f t="shared" si="0"/>
        <v>7.0449612932993828E-3</v>
      </c>
      <c r="F32" s="188">
        <v>8</v>
      </c>
      <c r="G32" s="410">
        <v>1</v>
      </c>
      <c r="H32" s="410">
        <v>68</v>
      </c>
      <c r="I32" s="142">
        <v>38.046599718079001</v>
      </c>
      <c r="J32" s="142">
        <v>6.16819258114392</v>
      </c>
      <c r="K32" s="1"/>
      <c r="L32" s="104" t="s">
        <v>847</v>
      </c>
      <c r="M32" s="411">
        <v>403</v>
      </c>
      <c r="N32" s="310">
        <f t="shared" si="1"/>
        <v>7.3347408270238793E-3</v>
      </c>
      <c r="O32" s="410">
        <v>1</v>
      </c>
      <c r="P32" s="410">
        <v>1</v>
      </c>
      <c r="Q32" s="410">
        <v>15</v>
      </c>
      <c r="R32" s="142">
        <v>1.3213183998423701</v>
      </c>
      <c r="S32" s="142">
        <v>1.14948614599845</v>
      </c>
      <c r="T32" s="1"/>
      <c r="U32" s="104" t="s">
        <v>940</v>
      </c>
      <c r="V32" s="411">
        <v>528</v>
      </c>
      <c r="W32" s="499">
        <f t="shared" si="2"/>
        <v>6.9423443560581157E-3</v>
      </c>
      <c r="X32" s="188">
        <v>4</v>
      </c>
      <c r="Y32" s="410">
        <v>1</v>
      </c>
      <c r="Z32" s="410">
        <v>146</v>
      </c>
      <c r="AA32" s="142">
        <v>106.692374741736</v>
      </c>
      <c r="AB32" s="142">
        <v>10.3292001017376</v>
      </c>
      <c r="AC32" s="1"/>
      <c r="AD32" s="104" t="s">
        <v>898</v>
      </c>
      <c r="AE32" s="411">
        <v>322</v>
      </c>
      <c r="AF32" s="499">
        <f t="shared" si="3"/>
        <v>7.2087400376108172E-3</v>
      </c>
      <c r="AG32" s="188">
        <v>3</v>
      </c>
      <c r="AH32" s="410">
        <v>1</v>
      </c>
      <c r="AI32" s="410">
        <v>41</v>
      </c>
      <c r="AJ32" s="142">
        <v>12.3176285637128</v>
      </c>
      <c r="AK32" s="142">
        <v>3.5096479258912598</v>
      </c>
      <c r="AL32" s="1"/>
      <c r="AM32" s="104" t="s">
        <v>971</v>
      </c>
      <c r="AN32" s="411">
        <v>181</v>
      </c>
      <c r="AO32" s="499">
        <f t="shared" si="4"/>
        <v>6.9284948706170571E-3</v>
      </c>
      <c r="AP32" s="188">
        <v>3</v>
      </c>
      <c r="AQ32" s="410">
        <v>1</v>
      </c>
      <c r="AR32" s="410">
        <v>43</v>
      </c>
      <c r="AS32" s="142">
        <v>23.090870242056099</v>
      </c>
      <c r="AT32" s="142">
        <v>4.8052960618525997</v>
      </c>
      <c r="AU32" s="1"/>
      <c r="AV32" s="104" t="s">
        <v>1139</v>
      </c>
      <c r="AW32" s="411">
        <v>243</v>
      </c>
      <c r="AX32" s="499">
        <f t="shared" si="5"/>
        <v>7.528580723115531E-3</v>
      </c>
      <c r="AY32" s="188">
        <v>6</v>
      </c>
      <c r="AZ32" s="410">
        <v>1</v>
      </c>
      <c r="BA32" s="410">
        <v>44</v>
      </c>
      <c r="BB32" s="142">
        <v>27.7880743111653</v>
      </c>
      <c r="BC32" s="142">
        <v>5.2714394913690601</v>
      </c>
      <c r="BD32" s="75"/>
    </row>
    <row r="33" spans="2:56" ht="11.25" customHeight="1" x14ac:dyDescent="0.25">
      <c r="B33" s="113"/>
      <c r="C33" s="104" t="s">
        <v>748</v>
      </c>
      <c r="D33" s="411">
        <v>1451</v>
      </c>
      <c r="E33" s="499">
        <f t="shared" si="0"/>
        <v>6.1990532665721076E-3</v>
      </c>
      <c r="F33" s="188">
        <v>1</v>
      </c>
      <c r="G33" s="410">
        <v>1</v>
      </c>
      <c r="H33" s="410">
        <v>147</v>
      </c>
      <c r="I33" s="142">
        <v>15.377387965523001</v>
      </c>
      <c r="J33" s="142">
        <v>3.9214012757588299</v>
      </c>
      <c r="K33" s="1"/>
      <c r="L33" s="104" t="s">
        <v>1118</v>
      </c>
      <c r="M33" s="411">
        <v>389</v>
      </c>
      <c r="N33" s="310">
        <f t="shared" si="1"/>
        <v>7.079935934769948E-3</v>
      </c>
      <c r="O33" s="410">
        <v>1</v>
      </c>
      <c r="P33" s="410">
        <v>1</v>
      </c>
      <c r="Q33" s="410">
        <v>24</v>
      </c>
      <c r="R33" s="142">
        <v>4.53457220081813</v>
      </c>
      <c r="S33" s="142">
        <v>2.1294534981581799</v>
      </c>
      <c r="T33" s="1"/>
      <c r="U33" s="104" t="s">
        <v>984</v>
      </c>
      <c r="V33" s="411">
        <v>476</v>
      </c>
      <c r="W33" s="499">
        <f t="shared" si="2"/>
        <v>6.2586286240220897E-3</v>
      </c>
      <c r="X33" s="188">
        <v>4</v>
      </c>
      <c r="Y33" s="410">
        <v>1</v>
      </c>
      <c r="Z33" s="410">
        <v>49</v>
      </c>
      <c r="AA33" s="142">
        <v>11.9471082550667</v>
      </c>
      <c r="AB33" s="142">
        <v>3.4564589184694099</v>
      </c>
      <c r="AC33" s="1"/>
      <c r="AD33" s="104" t="s">
        <v>1118</v>
      </c>
      <c r="AE33" s="411">
        <v>307</v>
      </c>
      <c r="AF33" s="499">
        <f t="shared" si="3"/>
        <v>6.8729291662935439E-3</v>
      </c>
      <c r="AG33" s="188">
        <v>1</v>
      </c>
      <c r="AH33" s="410">
        <v>1</v>
      </c>
      <c r="AI33" s="410">
        <v>29</v>
      </c>
      <c r="AJ33" s="142">
        <v>5.7480291568080304</v>
      </c>
      <c r="AK33" s="142">
        <v>2.3975047772231899</v>
      </c>
      <c r="AL33" s="1"/>
      <c r="AM33" s="104" t="s">
        <v>793</v>
      </c>
      <c r="AN33" s="411">
        <v>176</v>
      </c>
      <c r="AO33" s="499">
        <f t="shared" si="4"/>
        <v>6.7370999846884088E-3</v>
      </c>
      <c r="AP33" s="188">
        <v>14</v>
      </c>
      <c r="AQ33" s="410">
        <v>1</v>
      </c>
      <c r="AR33" s="410">
        <v>61</v>
      </c>
      <c r="AS33" s="142">
        <v>63.496352014462801</v>
      </c>
      <c r="AT33" s="142">
        <v>7.9684598269968596</v>
      </c>
      <c r="AU33" s="1"/>
      <c r="AV33" s="104" t="s">
        <v>696</v>
      </c>
      <c r="AW33" s="411">
        <v>242</v>
      </c>
      <c r="AX33" s="499">
        <f t="shared" si="5"/>
        <v>7.4975989094401589E-3</v>
      </c>
      <c r="AY33" s="188">
        <v>24</v>
      </c>
      <c r="AZ33" s="410">
        <v>1</v>
      </c>
      <c r="BA33" s="410">
        <v>90</v>
      </c>
      <c r="BB33" s="142">
        <v>625.70434055050896</v>
      </c>
      <c r="BC33" s="142">
        <v>25.014082844480001</v>
      </c>
      <c r="BD33" s="75"/>
    </row>
    <row r="34" spans="2:56" ht="11.25" customHeight="1" x14ac:dyDescent="0.25">
      <c r="B34" s="113"/>
      <c r="C34" s="104" t="s">
        <v>794</v>
      </c>
      <c r="D34" s="411">
        <v>1437</v>
      </c>
      <c r="E34" s="499">
        <f t="shared" si="0"/>
        <v>6.1392415879146234E-3</v>
      </c>
      <c r="F34" s="188">
        <v>11</v>
      </c>
      <c r="G34" s="410">
        <v>1</v>
      </c>
      <c r="H34" s="410">
        <v>81</v>
      </c>
      <c r="I34" s="142">
        <v>42.2374795941247</v>
      </c>
      <c r="J34" s="142">
        <v>6.4990368204930702</v>
      </c>
      <c r="K34" s="1"/>
      <c r="L34" s="104" t="s">
        <v>807</v>
      </c>
      <c r="M34" s="411">
        <v>382</v>
      </c>
      <c r="N34" s="310">
        <f t="shared" si="1"/>
        <v>6.9525334886429823E-3</v>
      </c>
      <c r="O34" s="410">
        <v>1</v>
      </c>
      <c r="P34" s="410">
        <v>1</v>
      </c>
      <c r="Q34" s="410">
        <v>9</v>
      </c>
      <c r="R34" s="142">
        <v>1.2520764233436601</v>
      </c>
      <c r="S34" s="142">
        <v>1.11896220818384</v>
      </c>
      <c r="T34" s="1"/>
      <c r="U34" s="104" t="s">
        <v>736</v>
      </c>
      <c r="V34" s="411">
        <v>469</v>
      </c>
      <c r="W34" s="499">
        <f t="shared" si="2"/>
        <v>6.16658996778647E-3</v>
      </c>
      <c r="X34" s="188">
        <v>1</v>
      </c>
      <c r="Y34" s="410">
        <v>1</v>
      </c>
      <c r="Z34" s="410">
        <v>17</v>
      </c>
      <c r="AA34" s="142">
        <v>2.57708411945754</v>
      </c>
      <c r="AB34" s="142">
        <v>1.6053299098495399</v>
      </c>
      <c r="AC34" s="1"/>
      <c r="AD34" s="104" t="s">
        <v>1055</v>
      </c>
      <c r="AE34" s="411">
        <v>302</v>
      </c>
      <c r="AF34" s="499">
        <f t="shared" si="3"/>
        <v>6.7609922091877855E-3</v>
      </c>
      <c r="AG34" s="188">
        <v>8</v>
      </c>
      <c r="AH34" s="410">
        <v>1</v>
      </c>
      <c r="AI34" s="410">
        <v>69</v>
      </c>
      <c r="AJ34" s="142">
        <v>209.48256655409801</v>
      </c>
      <c r="AK34" s="142">
        <v>14.4735125852054</v>
      </c>
      <c r="AL34" s="1"/>
      <c r="AM34" s="104" t="s">
        <v>696</v>
      </c>
      <c r="AN34" s="411">
        <v>172</v>
      </c>
      <c r="AO34" s="499">
        <f t="shared" si="4"/>
        <v>6.5839840759454905E-3</v>
      </c>
      <c r="AP34" s="188">
        <v>28</v>
      </c>
      <c r="AQ34" s="410">
        <v>1</v>
      </c>
      <c r="AR34" s="410">
        <v>105</v>
      </c>
      <c r="AS34" s="142">
        <v>662.13439697133595</v>
      </c>
      <c r="AT34" s="142">
        <v>25.731972271307502</v>
      </c>
      <c r="AU34" s="1"/>
      <c r="AV34" s="104" t="s">
        <v>1118</v>
      </c>
      <c r="AW34" s="411">
        <v>223</v>
      </c>
      <c r="AX34" s="499">
        <f t="shared" si="5"/>
        <v>6.9089444496080801E-3</v>
      </c>
      <c r="AY34" s="188">
        <v>1</v>
      </c>
      <c r="AZ34" s="410">
        <v>1</v>
      </c>
      <c r="BA34" s="410">
        <v>29</v>
      </c>
      <c r="BB34" s="142">
        <v>8.5332502161716501</v>
      </c>
      <c r="BC34" s="142">
        <v>2.9211727467186299</v>
      </c>
      <c r="BD34" s="75"/>
    </row>
    <row r="35" spans="2:56" ht="11.25" customHeight="1" x14ac:dyDescent="0.25">
      <c r="B35" s="113"/>
      <c r="C35" s="104" t="s">
        <v>736</v>
      </c>
      <c r="D35" s="411">
        <v>1425</v>
      </c>
      <c r="E35" s="499">
        <f t="shared" si="0"/>
        <v>6.0879744347796371E-3</v>
      </c>
      <c r="F35" s="188">
        <v>1</v>
      </c>
      <c r="G35" s="410">
        <v>1</v>
      </c>
      <c r="H35" s="410">
        <v>19</v>
      </c>
      <c r="I35" s="142">
        <v>2.2185405971068</v>
      </c>
      <c r="J35" s="142">
        <v>1.48947661851632</v>
      </c>
      <c r="K35" s="1"/>
      <c r="L35" s="104" t="s">
        <v>898</v>
      </c>
      <c r="M35" s="411">
        <v>377</v>
      </c>
      <c r="N35" s="310">
        <f t="shared" si="1"/>
        <v>6.8615317414094353E-3</v>
      </c>
      <c r="O35" s="410">
        <v>2</v>
      </c>
      <c r="P35" s="410">
        <v>1</v>
      </c>
      <c r="Q35" s="410">
        <v>10</v>
      </c>
      <c r="R35" s="142">
        <v>1.56880017448937</v>
      </c>
      <c r="S35" s="142">
        <v>1.25251753460356</v>
      </c>
      <c r="T35" s="1"/>
      <c r="U35" s="104" t="s">
        <v>786</v>
      </c>
      <c r="V35" s="411">
        <v>461</v>
      </c>
      <c r="W35" s="499">
        <f t="shared" si="2"/>
        <v>6.0614029320886203E-3</v>
      </c>
      <c r="X35" s="188">
        <v>8</v>
      </c>
      <c r="Y35" s="410">
        <v>1</v>
      </c>
      <c r="Z35" s="410">
        <v>47</v>
      </c>
      <c r="AA35" s="142">
        <v>71.986053142983494</v>
      </c>
      <c r="AB35" s="142">
        <v>8.4844595080054201</v>
      </c>
      <c r="AC35" s="1"/>
      <c r="AD35" s="104" t="s">
        <v>800</v>
      </c>
      <c r="AE35" s="411">
        <v>295</v>
      </c>
      <c r="AF35" s="499">
        <f t="shared" si="3"/>
        <v>6.604280469239724E-3</v>
      </c>
      <c r="AG35" s="188">
        <v>7</v>
      </c>
      <c r="AH35" s="410">
        <v>1</v>
      </c>
      <c r="AI35" s="410">
        <v>92</v>
      </c>
      <c r="AJ35" s="142">
        <v>79.045791439241597</v>
      </c>
      <c r="AK35" s="142">
        <v>8.8907700138537802</v>
      </c>
      <c r="AL35" s="1"/>
      <c r="AM35" s="104" t="s">
        <v>1140</v>
      </c>
      <c r="AN35" s="411">
        <v>169</v>
      </c>
      <c r="AO35" s="499">
        <f t="shared" si="4"/>
        <v>6.4691471443883023E-3</v>
      </c>
      <c r="AP35" s="188">
        <v>3</v>
      </c>
      <c r="AQ35" s="410">
        <v>1</v>
      </c>
      <c r="AR35" s="410">
        <v>22</v>
      </c>
      <c r="AS35" s="142">
        <v>10.2689681733833</v>
      </c>
      <c r="AT35" s="142">
        <v>3.2045230804884701</v>
      </c>
      <c r="AU35" s="1"/>
      <c r="AV35" s="104" t="s">
        <v>1055</v>
      </c>
      <c r="AW35" s="411">
        <v>216</v>
      </c>
      <c r="AX35" s="499">
        <f t="shared" si="5"/>
        <v>6.6920717538804719E-3</v>
      </c>
      <c r="AY35" s="188">
        <v>3</v>
      </c>
      <c r="AZ35" s="410">
        <v>1</v>
      </c>
      <c r="BA35" s="410">
        <v>50</v>
      </c>
      <c r="BB35" s="142">
        <v>42.067365397805197</v>
      </c>
      <c r="BC35" s="142">
        <v>6.4859359692958103</v>
      </c>
      <c r="BD35" s="75"/>
    </row>
    <row r="36" spans="2:56" ht="11.25" customHeight="1" x14ac:dyDescent="0.25">
      <c r="B36" s="113"/>
      <c r="C36" s="104" t="s">
        <v>807</v>
      </c>
      <c r="D36" s="411">
        <v>1409</v>
      </c>
      <c r="E36" s="499">
        <f t="shared" si="0"/>
        <v>6.0196182305996548E-3</v>
      </c>
      <c r="F36" s="188">
        <v>1</v>
      </c>
      <c r="G36" s="410">
        <v>1</v>
      </c>
      <c r="H36" s="410">
        <v>31</v>
      </c>
      <c r="I36" s="142">
        <v>3.2004497096380802</v>
      </c>
      <c r="J36" s="142">
        <v>1.7889800752490499</v>
      </c>
      <c r="K36" s="1"/>
      <c r="L36" s="104" t="s">
        <v>1140</v>
      </c>
      <c r="M36" s="411">
        <v>363</v>
      </c>
      <c r="N36" s="310">
        <f t="shared" si="1"/>
        <v>6.606726849155504E-3</v>
      </c>
      <c r="O36" s="410">
        <v>3</v>
      </c>
      <c r="P36" s="410">
        <v>1</v>
      </c>
      <c r="Q36" s="410">
        <v>26</v>
      </c>
      <c r="R36" s="142">
        <v>11.131039925931001</v>
      </c>
      <c r="S36" s="142">
        <v>3.3363213163499399</v>
      </c>
      <c r="T36" s="1"/>
      <c r="U36" s="104" t="s">
        <v>926</v>
      </c>
      <c r="V36" s="411">
        <v>459</v>
      </c>
      <c r="W36" s="499">
        <f t="shared" si="2"/>
        <v>6.0351061731641576E-3</v>
      </c>
      <c r="X36" s="188">
        <v>3</v>
      </c>
      <c r="Y36" s="410">
        <v>1</v>
      </c>
      <c r="Z36" s="410">
        <v>19</v>
      </c>
      <c r="AA36" s="142">
        <v>3.2655341487841798</v>
      </c>
      <c r="AB36" s="142">
        <v>1.80707889943527</v>
      </c>
      <c r="AC36" s="1"/>
      <c r="AD36" s="104" t="s">
        <v>1139</v>
      </c>
      <c r="AE36" s="411">
        <v>292</v>
      </c>
      <c r="AF36" s="499">
        <f t="shared" si="3"/>
        <v>6.5371182949762697E-3</v>
      </c>
      <c r="AG36" s="188">
        <v>9</v>
      </c>
      <c r="AH36" s="410">
        <v>1</v>
      </c>
      <c r="AI36" s="410">
        <v>44</v>
      </c>
      <c r="AJ36" s="142">
        <v>39.377087633702402</v>
      </c>
      <c r="AK36" s="142">
        <v>6.2751165434358596</v>
      </c>
      <c r="AL36" s="1"/>
      <c r="AM36" s="104" t="s">
        <v>790</v>
      </c>
      <c r="AN36" s="411">
        <v>167</v>
      </c>
      <c r="AO36" s="499">
        <f t="shared" si="4"/>
        <v>6.3925891900168431E-3</v>
      </c>
      <c r="AP36" s="188">
        <v>10</v>
      </c>
      <c r="AQ36" s="410">
        <v>2</v>
      </c>
      <c r="AR36" s="410">
        <v>49</v>
      </c>
      <c r="AS36" s="142">
        <v>52.434006239018998</v>
      </c>
      <c r="AT36" s="142">
        <v>7.2411329389135597</v>
      </c>
      <c r="AU36" s="1"/>
      <c r="AV36" s="104" t="s">
        <v>807</v>
      </c>
      <c r="AW36" s="411">
        <v>215</v>
      </c>
      <c r="AX36" s="499">
        <f t="shared" si="5"/>
        <v>6.6610899402050998E-3</v>
      </c>
      <c r="AY36" s="188">
        <v>1</v>
      </c>
      <c r="AZ36" s="410">
        <v>1</v>
      </c>
      <c r="BA36" s="410">
        <v>27</v>
      </c>
      <c r="BB36" s="142">
        <v>5.0841319632233599</v>
      </c>
      <c r="BC36" s="142">
        <v>2.2548019787163902</v>
      </c>
      <c r="BD36" s="75"/>
    </row>
    <row r="37" spans="2:56" ht="11.25" customHeight="1" x14ac:dyDescent="0.25">
      <c r="B37" s="113"/>
      <c r="C37" s="104" t="s">
        <v>800</v>
      </c>
      <c r="D37" s="411">
        <v>1408</v>
      </c>
      <c r="E37" s="499">
        <f t="shared" si="0"/>
        <v>6.0153459678384058E-3</v>
      </c>
      <c r="F37" s="188">
        <v>6</v>
      </c>
      <c r="G37" s="410">
        <v>1</v>
      </c>
      <c r="H37" s="410">
        <v>92</v>
      </c>
      <c r="I37" s="142">
        <v>38.229354480081398</v>
      </c>
      <c r="J37" s="142">
        <v>6.1829891217825503</v>
      </c>
      <c r="K37" s="1"/>
      <c r="L37" s="104" t="s">
        <v>696</v>
      </c>
      <c r="M37" s="411">
        <v>357</v>
      </c>
      <c r="N37" s="310">
        <f t="shared" si="1"/>
        <v>6.4975247524752472E-3</v>
      </c>
      <c r="O37" s="410">
        <v>23</v>
      </c>
      <c r="P37" s="410">
        <v>1</v>
      </c>
      <c r="Q37" s="410">
        <v>308</v>
      </c>
      <c r="R37" s="142">
        <v>1235.8972922502301</v>
      </c>
      <c r="S37" s="142">
        <v>35.155330922212002</v>
      </c>
      <c r="T37" s="1"/>
      <c r="U37" s="104" t="s">
        <v>702</v>
      </c>
      <c r="V37" s="411">
        <v>455</v>
      </c>
      <c r="W37" s="499">
        <f t="shared" si="2"/>
        <v>5.9825126553152324E-3</v>
      </c>
      <c r="X37" s="188">
        <v>4</v>
      </c>
      <c r="Y37" s="410">
        <v>1</v>
      </c>
      <c r="Z37" s="410">
        <v>28</v>
      </c>
      <c r="AA37" s="142">
        <v>15.838473614297801</v>
      </c>
      <c r="AB37" s="142">
        <v>3.97975798438772</v>
      </c>
      <c r="AC37" s="1"/>
      <c r="AD37" s="104" t="s">
        <v>1013</v>
      </c>
      <c r="AE37" s="411">
        <v>276</v>
      </c>
      <c r="AF37" s="499">
        <f t="shared" si="3"/>
        <v>6.1789200322378435E-3</v>
      </c>
      <c r="AG37" s="188">
        <v>1</v>
      </c>
      <c r="AH37" s="410">
        <v>1</v>
      </c>
      <c r="AI37" s="410">
        <v>9</v>
      </c>
      <c r="AJ37" s="142">
        <v>0.71627546733879399</v>
      </c>
      <c r="AK37" s="142">
        <v>0.84633058986355603</v>
      </c>
      <c r="AL37" s="1"/>
      <c r="AM37" s="104" t="s">
        <v>695</v>
      </c>
      <c r="AN37" s="411">
        <v>166</v>
      </c>
      <c r="AO37" s="499">
        <f t="shared" si="4"/>
        <v>6.3543102128311131E-3</v>
      </c>
      <c r="AP37" s="188">
        <v>1</v>
      </c>
      <c r="AQ37" s="410">
        <v>1</v>
      </c>
      <c r="AR37" s="410">
        <v>4</v>
      </c>
      <c r="AS37" s="142">
        <v>0.110066773116563</v>
      </c>
      <c r="AT37" s="142">
        <v>0.33176312802444302</v>
      </c>
      <c r="AU37" s="1"/>
      <c r="AV37" s="104" t="s">
        <v>1013</v>
      </c>
      <c r="AW37" s="411">
        <v>205</v>
      </c>
      <c r="AX37" s="499">
        <f t="shared" si="5"/>
        <v>6.3512718034513744E-3</v>
      </c>
      <c r="AY37" s="188">
        <v>1</v>
      </c>
      <c r="AZ37" s="410">
        <v>1</v>
      </c>
      <c r="BA37" s="410">
        <v>11</v>
      </c>
      <c r="BB37" s="142">
        <v>1.0937775133848899</v>
      </c>
      <c r="BC37" s="142">
        <v>1.0458381869987801</v>
      </c>
      <c r="BD37" s="75"/>
    </row>
    <row r="38" spans="2:56" ht="11.25" customHeight="1" x14ac:dyDescent="0.25">
      <c r="B38" s="113"/>
      <c r="C38" s="104" t="s">
        <v>1118</v>
      </c>
      <c r="D38" s="411">
        <v>1386</v>
      </c>
      <c r="E38" s="499">
        <f t="shared" si="0"/>
        <v>5.9213561870909304E-3</v>
      </c>
      <c r="F38" s="188">
        <v>1</v>
      </c>
      <c r="G38" s="410">
        <v>1</v>
      </c>
      <c r="H38" s="410">
        <v>29</v>
      </c>
      <c r="I38" s="142">
        <v>4.9825007444055096</v>
      </c>
      <c r="J38" s="142">
        <v>2.2321515953011599</v>
      </c>
      <c r="K38" s="1"/>
      <c r="L38" s="104" t="s">
        <v>800</v>
      </c>
      <c r="M38" s="411">
        <v>349</v>
      </c>
      <c r="N38" s="310">
        <f t="shared" si="1"/>
        <v>6.3519219569015727E-3</v>
      </c>
      <c r="O38" s="410">
        <v>4</v>
      </c>
      <c r="P38" s="410">
        <v>1</v>
      </c>
      <c r="Q38" s="410">
        <v>38</v>
      </c>
      <c r="R38" s="142">
        <v>17.744780420522002</v>
      </c>
      <c r="S38" s="142">
        <v>4.2124553909236804</v>
      </c>
      <c r="T38" s="1"/>
      <c r="U38" s="104" t="s">
        <v>852</v>
      </c>
      <c r="V38" s="411">
        <v>453</v>
      </c>
      <c r="W38" s="499">
        <f t="shared" si="2"/>
        <v>5.9562158963907697E-3</v>
      </c>
      <c r="X38" s="188">
        <v>1</v>
      </c>
      <c r="Y38" s="410">
        <v>1</v>
      </c>
      <c r="Z38" s="410">
        <v>26</v>
      </c>
      <c r="AA38" s="142">
        <v>2.6744733418124902</v>
      </c>
      <c r="AB38" s="142">
        <v>1.6353817113483</v>
      </c>
      <c r="AC38" s="1"/>
      <c r="AD38" s="104" t="s">
        <v>807</v>
      </c>
      <c r="AE38" s="411">
        <v>259</v>
      </c>
      <c r="AF38" s="499">
        <f t="shared" si="3"/>
        <v>5.7983343780782662E-3</v>
      </c>
      <c r="AG38" s="188">
        <v>1</v>
      </c>
      <c r="AH38" s="410">
        <v>1</v>
      </c>
      <c r="AI38" s="410">
        <v>12</v>
      </c>
      <c r="AJ38" s="142">
        <v>3.2074954159896198</v>
      </c>
      <c r="AK38" s="142">
        <v>1.7909481890857799</v>
      </c>
      <c r="AL38" s="1"/>
      <c r="AM38" s="104" t="s">
        <v>724</v>
      </c>
      <c r="AN38" s="411">
        <v>166</v>
      </c>
      <c r="AO38" s="499">
        <f t="shared" si="4"/>
        <v>6.3543102128311131E-3</v>
      </c>
      <c r="AP38" s="188">
        <v>9</v>
      </c>
      <c r="AQ38" s="410">
        <v>1</v>
      </c>
      <c r="AR38" s="410">
        <v>41</v>
      </c>
      <c r="AS38" s="142">
        <v>62.3247205690231</v>
      </c>
      <c r="AT38" s="142">
        <v>7.8946007225839496</v>
      </c>
      <c r="AU38" s="1"/>
      <c r="AV38" s="104" t="s">
        <v>814</v>
      </c>
      <c r="AW38" s="411">
        <v>200</v>
      </c>
      <c r="AX38" s="499">
        <f t="shared" si="5"/>
        <v>6.1963627350745112E-3</v>
      </c>
      <c r="AY38" s="188">
        <v>2</v>
      </c>
      <c r="AZ38" s="410">
        <v>1</v>
      </c>
      <c r="BA38" s="410">
        <v>19</v>
      </c>
      <c r="BB38" s="142">
        <v>6.2870999999999997</v>
      </c>
      <c r="BC38" s="142">
        <v>2.5074090212807301</v>
      </c>
      <c r="BD38" s="75"/>
    </row>
    <row r="39" spans="2:56" ht="11.25" customHeight="1" x14ac:dyDescent="0.25">
      <c r="B39" s="113"/>
      <c r="C39" s="104" t="s">
        <v>1013</v>
      </c>
      <c r="D39" s="411">
        <v>1366</v>
      </c>
      <c r="E39" s="499">
        <f t="shared" si="0"/>
        <v>5.8359109318659539E-3</v>
      </c>
      <c r="F39" s="188">
        <v>1</v>
      </c>
      <c r="G39" s="410">
        <v>1</v>
      </c>
      <c r="H39" s="410">
        <v>28</v>
      </c>
      <c r="I39" s="142">
        <v>3.0477931955523099</v>
      </c>
      <c r="J39" s="142">
        <v>1.7457929990558201</v>
      </c>
      <c r="K39" s="1"/>
      <c r="L39" s="104" t="s">
        <v>701</v>
      </c>
      <c r="M39" s="411">
        <v>326</v>
      </c>
      <c r="N39" s="310">
        <f t="shared" si="1"/>
        <v>5.9333139196272571E-3</v>
      </c>
      <c r="O39" s="410">
        <v>6</v>
      </c>
      <c r="P39" s="410">
        <v>1</v>
      </c>
      <c r="Q39" s="410">
        <v>92</v>
      </c>
      <c r="R39" s="142">
        <v>53.663969287515499</v>
      </c>
      <c r="S39" s="142">
        <v>7.3255695537968597</v>
      </c>
      <c r="T39" s="1"/>
      <c r="U39" s="104" t="s">
        <v>814</v>
      </c>
      <c r="V39" s="411">
        <v>436</v>
      </c>
      <c r="W39" s="499">
        <f t="shared" si="2"/>
        <v>5.7326934455328377E-3</v>
      </c>
      <c r="X39" s="188">
        <v>2</v>
      </c>
      <c r="Y39" s="410">
        <v>1</v>
      </c>
      <c r="Z39" s="410">
        <v>25</v>
      </c>
      <c r="AA39" s="142">
        <v>9.1323699604410393</v>
      </c>
      <c r="AB39" s="142">
        <v>3.0219811317149299</v>
      </c>
      <c r="AC39" s="1"/>
      <c r="AD39" s="104" t="s">
        <v>696</v>
      </c>
      <c r="AE39" s="411">
        <v>256</v>
      </c>
      <c r="AF39" s="499">
        <f t="shared" si="3"/>
        <v>5.7311722038148119E-3</v>
      </c>
      <c r="AG39" s="188">
        <v>19</v>
      </c>
      <c r="AH39" s="410">
        <v>1</v>
      </c>
      <c r="AI39" s="410">
        <v>99</v>
      </c>
      <c r="AJ39" s="142">
        <v>545.30072021484398</v>
      </c>
      <c r="AK39" s="142">
        <v>23.351674890997501</v>
      </c>
      <c r="AL39" s="1"/>
      <c r="AM39" s="104" t="s">
        <v>890</v>
      </c>
      <c r="AN39" s="411">
        <v>158</v>
      </c>
      <c r="AO39" s="499">
        <f t="shared" si="4"/>
        <v>6.0480783953452766E-3</v>
      </c>
      <c r="AP39" s="188">
        <v>5</v>
      </c>
      <c r="AQ39" s="410">
        <v>1</v>
      </c>
      <c r="AR39" s="410">
        <v>40</v>
      </c>
      <c r="AS39" s="142">
        <v>37.380908508251899</v>
      </c>
      <c r="AT39" s="142">
        <v>6.1139928449624401</v>
      </c>
      <c r="AU39" s="1"/>
      <c r="AV39" s="104" t="s">
        <v>800</v>
      </c>
      <c r="AW39" s="411">
        <v>194</v>
      </c>
      <c r="AX39" s="499">
        <f t="shared" si="5"/>
        <v>6.0104718530222759E-3</v>
      </c>
      <c r="AY39" s="188">
        <v>6</v>
      </c>
      <c r="AZ39" s="410">
        <v>1</v>
      </c>
      <c r="BA39" s="410">
        <v>46</v>
      </c>
      <c r="BB39" s="142">
        <v>31.398767137846701</v>
      </c>
      <c r="BC39" s="142">
        <v>5.6034602825260302</v>
      </c>
      <c r="BD39" s="75"/>
    </row>
    <row r="40" spans="2:56" ht="11.25" customHeight="1" x14ac:dyDescent="0.25">
      <c r="B40" s="113"/>
      <c r="C40" s="104" t="s">
        <v>786</v>
      </c>
      <c r="D40" s="411">
        <v>1302</v>
      </c>
      <c r="E40" s="499">
        <f t="shared" si="0"/>
        <v>5.5624861151460257E-3</v>
      </c>
      <c r="F40" s="188">
        <v>9</v>
      </c>
      <c r="G40" s="410">
        <v>1</v>
      </c>
      <c r="H40" s="410">
        <v>100</v>
      </c>
      <c r="I40" s="142">
        <v>93.969486268319301</v>
      </c>
      <c r="J40" s="142">
        <v>9.6937859615487305</v>
      </c>
      <c r="K40" s="1"/>
      <c r="L40" s="104" t="s">
        <v>814</v>
      </c>
      <c r="M40" s="411">
        <v>323</v>
      </c>
      <c r="N40" s="310">
        <f t="shared" si="1"/>
        <v>5.8787128712871287E-3</v>
      </c>
      <c r="O40" s="410">
        <v>2</v>
      </c>
      <c r="P40" s="410">
        <v>1</v>
      </c>
      <c r="Q40" s="410">
        <v>24</v>
      </c>
      <c r="R40" s="142">
        <v>4.6514583672804299</v>
      </c>
      <c r="S40" s="142">
        <v>2.1567239895917201</v>
      </c>
      <c r="T40" s="1"/>
      <c r="U40" s="104" t="s">
        <v>1013</v>
      </c>
      <c r="V40" s="411">
        <v>431</v>
      </c>
      <c r="W40" s="499">
        <f t="shared" si="2"/>
        <v>5.6669515482216815E-3</v>
      </c>
      <c r="X40" s="188">
        <v>1</v>
      </c>
      <c r="Y40" s="410">
        <v>1</v>
      </c>
      <c r="Z40" s="410">
        <v>28</v>
      </c>
      <c r="AA40" s="142">
        <v>5.5177351543111897</v>
      </c>
      <c r="AB40" s="142">
        <v>2.3489859842730398</v>
      </c>
      <c r="AC40" s="1"/>
      <c r="AD40" s="104" t="s">
        <v>841</v>
      </c>
      <c r="AE40" s="411">
        <v>251</v>
      </c>
      <c r="AF40" s="499">
        <f t="shared" si="3"/>
        <v>5.6192352467090536E-3</v>
      </c>
      <c r="AG40" s="188">
        <v>2</v>
      </c>
      <c r="AH40" s="410">
        <v>1</v>
      </c>
      <c r="AI40" s="410">
        <v>8</v>
      </c>
      <c r="AJ40" s="142">
        <v>1.78720972682973</v>
      </c>
      <c r="AK40" s="142">
        <v>1.3368656352938899</v>
      </c>
      <c r="AL40" s="1"/>
      <c r="AM40" s="104" t="s">
        <v>786</v>
      </c>
      <c r="AN40" s="411">
        <v>155</v>
      </c>
      <c r="AO40" s="499">
        <f t="shared" si="4"/>
        <v>5.9332414637880875E-3</v>
      </c>
      <c r="AP40" s="188">
        <v>9</v>
      </c>
      <c r="AQ40" s="410">
        <v>1</v>
      </c>
      <c r="AR40" s="410">
        <v>52</v>
      </c>
      <c r="AS40" s="142">
        <v>96.290114464099901</v>
      </c>
      <c r="AT40" s="142">
        <v>9.8127526445997795</v>
      </c>
      <c r="AU40" s="1"/>
      <c r="AV40" s="104" t="s">
        <v>955</v>
      </c>
      <c r="AW40" s="411">
        <v>192</v>
      </c>
      <c r="AX40" s="499">
        <f t="shared" si="5"/>
        <v>5.9485082256715309E-3</v>
      </c>
      <c r="AY40" s="188">
        <v>1</v>
      </c>
      <c r="AZ40" s="410">
        <v>1</v>
      </c>
      <c r="BA40" s="410">
        <v>18</v>
      </c>
      <c r="BB40" s="142">
        <v>2.7024468315972201</v>
      </c>
      <c r="BC40" s="142">
        <v>1.6439120510529801</v>
      </c>
      <c r="BD40" s="75"/>
    </row>
    <row r="41" spans="2:56" ht="11.25" customHeight="1" x14ac:dyDescent="0.25">
      <c r="B41" s="113"/>
      <c r="C41" s="104" t="s">
        <v>814</v>
      </c>
      <c r="D41" s="411">
        <v>1256</v>
      </c>
      <c r="E41" s="499">
        <f t="shared" si="0"/>
        <v>5.3659620281285778E-3</v>
      </c>
      <c r="F41" s="188">
        <v>2</v>
      </c>
      <c r="G41" s="410">
        <v>1</v>
      </c>
      <c r="H41" s="410">
        <v>35</v>
      </c>
      <c r="I41" s="142">
        <v>8.4695214562456904</v>
      </c>
      <c r="J41" s="142">
        <v>2.9102442262197998</v>
      </c>
      <c r="K41" s="1"/>
      <c r="L41" s="104" t="s">
        <v>852</v>
      </c>
      <c r="M41" s="411">
        <v>323</v>
      </c>
      <c r="N41" s="310">
        <f t="shared" si="1"/>
        <v>5.8787128712871287E-3</v>
      </c>
      <c r="O41" s="410">
        <v>1</v>
      </c>
      <c r="P41" s="410">
        <v>1</v>
      </c>
      <c r="Q41" s="410">
        <v>22</v>
      </c>
      <c r="R41" s="142">
        <v>2.18317054701952</v>
      </c>
      <c r="S41" s="142">
        <v>1.4775555986221001</v>
      </c>
      <c r="T41" s="1"/>
      <c r="U41" s="104" t="s">
        <v>727</v>
      </c>
      <c r="V41" s="411">
        <v>424</v>
      </c>
      <c r="W41" s="499">
        <f t="shared" si="2"/>
        <v>5.5749128919860627E-3</v>
      </c>
      <c r="X41" s="188">
        <v>7</v>
      </c>
      <c r="Y41" s="410">
        <v>1</v>
      </c>
      <c r="Z41" s="410">
        <v>75</v>
      </c>
      <c r="AA41" s="142">
        <v>53.669138260947001</v>
      </c>
      <c r="AB41" s="142">
        <v>7.3259223488204501</v>
      </c>
      <c r="AC41" s="1"/>
      <c r="AD41" s="104" t="s">
        <v>739</v>
      </c>
      <c r="AE41" s="411">
        <v>243</v>
      </c>
      <c r="AF41" s="499">
        <f t="shared" si="3"/>
        <v>5.4401361153398409E-3</v>
      </c>
      <c r="AG41" s="188">
        <v>2</v>
      </c>
      <c r="AH41" s="410">
        <v>1</v>
      </c>
      <c r="AI41" s="410">
        <v>14</v>
      </c>
      <c r="AJ41" s="142">
        <v>3.28791342783112</v>
      </c>
      <c r="AK41" s="142">
        <v>1.81326044125799</v>
      </c>
      <c r="AL41" s="1"/>
      <c r="AM41" s="104" t="s">
        <v>880</v>
      </c>
      <c r="AN41" s="411">
        <v>150</v>
      </c>
      <c r="AO41" s="499">
        <f t="shared" si="4"/>
        <v>5.7418465778594392E-3</v>
      </c>
      <c r="AP41" s="188">
        <v>12</v>
      </c>
      <c r="AQ41" s="410">
        <v>1</v>
      </c>
      <c r="AR41" s="410">
        <v>69</v>
      </c>
      <c r="AS41" s="142">
        <v>78.754488888888901</v>
      </c>
      <c r="AT41" s="142">
        <v>8.8743725912815297</v>
      </c>
      <c r="AU41" s="1"/>
      <c r="AV41" s="104" t="s">
        <v>736</v>
      </c>
      <c r="AW41" s="411">
        <v>179</v>
      </c>
      <c r="AX41" s="499">
        <f t="shared" si="5"/>
        <v>5.5457446478916874E-3</v>
      </c>
      <c r="AY41" s="188">
        <v>1</v>
      </c>
      <c r="AZ41" s="410">
        <v>1</v>
      </c>
      <c r="BA41" s="410">
        <v>7</v>
      </c>
      <c r="BB41" s="142">
        <v>1.2961518054992001</v>
      </c>
      <c r="BC41" s="142">
        <v>1.13848662947757</v>
      </c>
      <c r="BD41" s="75"/>
    </row>
    <row r="42" spans="2:56" ht="11.25" customHeight="1" x14ac:dyDescent="0.25">
      <c r="B42" s="113"/>
      <c r="C42" s="104" t="s">
        <v>1055</v>
      </c>
      <c r="D42" s="411">
        <v>1233</v>
      </c>
      <c r="E42" s="499">
        <f t="shared" si="0"/>
        <v>5.2676999846198542E-3</v>
      </c>
      <c r="F42" s="188">
        <v>4</v>
      </c>
      <c r="G42" s="410">
        <v>1</v>
      </c>
      <c r="H42" s="410">
        <v>69</v>
      </c>
      <c r="I42" s="142">
        <v>88.9619144781025</v>
      </c>
      <c r="J42" s="142">
        <v>9.4319623874410397</v>
      </c>
      <c r="K42" s="1"/>
      <c r="L42" s="104" t="s">
        <v>1013</v>
      </c>
      <c r="M42" s="411">
        <v>308</v>
      </c>
      <c r="N42" s="310">
        <f t="shared" si="1"/>
        <v>5.6057076295864877E-3</v>
      </c>
      <c r="O42" s="410">
        <v>1</v>
      </c>
      <c r="P42" s="410">
        <v>1</v>
      </c>
      <c r="Q42" s="410">
        <v>28</v>
      </c>
      <c r="R42" s="142">
        <v>3.8017793894417302</v>
      </c>
      <c r="S42" s="142">
        <v>1.9498152193071301</v>
      </c>
      <c r="T42" s="1"/>
      <c r="U42" s="104" t="s">
        <v>800</v>
      </c>
      <c r="V42" s="411">
        <v>423</v>
      </c>
      <c r="W42" s="499">
        <f t="shared" si="2"/>
        <v>5.5617645125238318E-3</v>
      </c>
      <c r="X42" s="188">
        <v>5</v>
      </c>
      <c r="Y42" s="410">
        <v>1</v>
      </c>
      <c r="Z42" s="410">
        <v>43</v>
      </c>
      <c r="AA42" s="142">
        <v>26.154362903721601</v>
      </c>
      <c r="AB42" s="142">
        <v>5.1141336415586203</v>
      </c>
      <c r="AC42" s="1"/>
      <c r="AD42" s="104" t="s">
        <v>736</v>
      </c>
      <c r="AE42" s="411">
        <v>242</v>
      </c>
      <c r="AF42" s="499">
        <f t="shared" si="3"/>
        <v>5.4177487239186889E-3</v>
      </c>
      <c r="AG42" s="188">
        <v>1</v>
      </c>
      <c r="AH42" s="410">
        <v>1</v>
      </c>
      <c r="AI42" s="410">
        <v>19</v>
      </c>
      <c r="AJ42" s="142">
        <v>3.20867768595041</v>
      </c>
      <c r="AK42" s="142">
        <v>1.79127822683982</v>
      </c>
      <c r="AL42" s="1"/>
      <c r="AM42" s="104" t="s">
        <v>800</v>
      </c>
      <c r="AN42" s="411">
        <v>147</v>
      </c>
      <c r="AO42" s="499">
        <f t="shared" si="4"/>
        <v>5.627009646302251E-3</v>
      </c>
      <c r="AP42" s="188">
        <v>6</v>
      </c>
      <c r="AQ42" s="410">
        <v>1</v>
      </c>
      <c r="AR42" s="410">
        <v>44</v>
      </c>
      <c r="AS42" s="142">
        <v>39.383127400620097</v>
      </c>
      <c r="AT42" s="142">
        <v>6.2755977723735699</v>
      </c>
      <c r="AU42" s="1"/>
      <c r="AV42" s="104" t="s">
        <v>764</v>
      </c>
      <c r="AW42" s="411">
        <v>167</v>
      </c>
      <c r="AX42" s="499">
        <f t="shared" si="5"/>
        <v>5.1739628837872169E-3</v>
      </c>
      <c r="AY42" s="188">
        <v>5</v>
      </c>
      <c r="AZ42" s="410">
        <v>1</v>
      </c>
      <c r="BA42" s="410">
        <v>28</v>
      </c>
      <c r="BB42" s="142">
        <v>13.80910036215</v>
      </c>
      <c r="BC42" s="142">
        <v>3.7160597899051599</v>
      </c>
      <c r="BD42" s="75"/>
    </row>
    <row r="43" spans="2:56" ht="11.25" customHeight="1" x14ac:dyDescent="0.25">
      <c r="B43" s="113"/>
      <c r="C43" s="104" t="s">
        <v>940</v>
      </c>
      <c r="D43" s="411">
        <v>1199</v>
      </c>
      <c r="E43" s="499">
        <f t="shared" si="0"/>
        <v>5.1224430507373925E-3</v>
      </c>
      <c r="F43" s="188">
        <v>5</v>
      </c>
      <c r="G43" s="410">
        <v>1</v>
      </c>
      <c r="H43" s="410">
        <v>152</v>
      </c>
      <c r="I43" s="142">
        <v>146.02761405981201</v>
      </c>
      <c r="J43" s="142">
        <v>12.0841885974943</v>
      </c>
      <c r="K43" s="1"/>
      <c r="L43" s="104" t="s">
        <v>748</v>
      </c>
      <c r="M43" s="411">
        <v>305</v>
      </c>
      <c r="N43" s="310">
        <f t="shared" si="1"/>
        <v>5.5511065812463602E-3</v>
      </c>
      <c r="O43" s="410">
        <v>1</v>
      </c>
      <c r="P43" s="410">
        <v>1</v>
      </c>
      <c r="Q43" s="410">
        <v>5</v>
      </c>
      <c r="R43" s="142">
        <v>0.36383767804353701</v>
      </c>
      <c r="S43" s="142">
        <v>0.60318958714780302</v>
      </c>
      <c r="T43" s="1"/>
      <c r="U43" s="104" t="s">
        <v>1139</v>
      </c>
      <c r="V43" s="411">
        <v>421</v>
      </c>
      <c r="W43" s="499">
        <f t="shared" si="2"/>
        <v>5.5354677535993692E-3</v>
      </c>
      <c r="X43" s="188">
        <v>9</v>
      </c>
      <c r="Y43" s="410">
        <v>1</v>
      </c>
      <c r="Z43" s="410">
        <v>68</v>
      </c>
      <c r="AA43" s="142">
        <v>59.210656676502602</v>
      </c>
      <c r="AB43" s="142">
        <v>7.6948461112944004</v>
      </c>
      <c r="AC43" s="1"/>
      <c r="AD43" s="104" t="s">
        <v>786</v>
      </c>
      <c r="AE43" s="411">
        <v>241</v>
      </c>
      <c r="AF43" s="499">
        <f t="shared" si="3"/>
        <v>5.3953613324975377E-3</v>
      </c>
      <c r="AG43" s="188">
        <v>9</v>
      </c>
      <c r="AH43" s="410">
        <v>1</v>
      </c>
      <c r="AI43" s="410">
        <v>100</v>
      </c>
      <c r="AJ43" s="142">
        <v>107.625867323221</v>
      </c>
      <c r="AK43" s="142">
        <v>10.3742887622825</v>
      </c>
      <c r="AL43" s="1"/>
      <c r="AM43" s="104" t="s">
        <v>836</v>
      </c>
      <c r="AN43" s="411">
        <v>146</v>
      </c>
      <c r="AO43" s="499">
        <f t="shared" si="4"/>
        <v>5.588730669116521E-3</v>
      </c>
      <c r="AP43" s="188">
        <v>16</v>
      </c>
      <c r="AQ43" s="410">
        <v>1</v>
      </c>
      <c r="AR43" s="410">
        <v>40</v>
      </c>
      <c r="AS43" s="142">
        <v>90.028523175079698</v>
      </c>
      <c r="AT43" s="142">
        <v>9.48833616473825</v>
      </c>
      <c r="AU43" s="1"/>
      <c r="AV43" s="104" t="s">
        <v>828</v>
      </c>
      <c r="AW43" s="411">
        <v>166</v>
      </c>
      <c r="AX43" s="499">
        <f t="shared" si="5"/>
        <v>5.1429810701118447E-3</v>
      </c>
      <c r="AY43" s="188">
        <v>29</v>
      </c>
      <c r="AZ43" s="410">
        <v>1</v>
      </c>
      <c r="BA43" s="410">
        <v>107</v>
      </c>
      <c r="BB43" s="142">
        <v>399.87853824938298</v>
      </c>
      <c r="BC43" s="142">
        <v>19.996963225684599</v>
      </c>
      <c r="BD43" s="75"/>
    </row>
    <row r="44" spans="2:56" ht="11.25" customHeight="1" x14ac:dyDescent="0.25">
      <c r="B44" s="113"/>
      <c r="C44" s="104" t="s">
        <v>852</v>
      </c>
      <c r="D44" s="411">
        <v>1191</v>
      </c>
      <c r="E44" s="499">
        <f t="shared" si="0"/>
        <v>5.0882649486474014E-3</v>
      </c>
      <c r="F44" s="188">
        <v>1</v>
      </c>
      <c r="G44" s="410">
        <v>1</v>
      </c>
      <c r="H44" s="410">
        <v>27</v>
      </c>
      <c r="I44" s="142">
        <v>3.8473493828962102</v>
      </c>
      <c r="J44" s="142">
        <v>1.96146613095822</v>
      </c>
      <c r="K44" s="1"/>
      <c r="L44" s="104" t="s">
        <v>1105</v>
      </c>
      <c r="M44" s="411">
        <v>296</v>
      </c>
      <c r="N44" s="310">
        <f t="shared" si="1"/>
        <v>5.3873034362259759E-3</v>
      </c>
      <c r="O44" s="410">
        <v>7</v>
      </c>
      <c r="P44" s="410">
        <v>1</v>
      </c>
      <c r="Q44" s="410">
        <v>37</v>
      </c>
      <c r="R44" s="142">
        <v>22.793177045288498</v>
      </c>
      <c r="S44" s="142">
        <v>4.7742200457549604</v>
      </c>
      <c r="T44" s="1"/>
      <c r="U44" s="104" t="s">
        <v>1191</v>
      </c>
      <c r="V44" s="411">
        <v>417</v>
      </c>
      <c r="W44" s="499">
        <f t="shared" si="2"/>
        <v>5.4828742357504439E-3</v>
      </c>
      <c r="X44" s="188">
        <v>9</v>
      </c>
      <c r="Y44" s="410">
        <v>1</v>
      </c>
      <c r="Z44" s="410">
        <v>97</v>
      </c>
      <c r="AA44" s="142">
        <v>120.20426824008401</v>
      </c>
      <c r="AB44" s="142">
        <v>10.963770712673799</v>
      </c>
      <c r="AC44" s="1"/>
      <c r="AD44" s="104" t="s">
        <v>1140</v>
      </c>
      <c r="AE44" s="411">
        <v>241</v>
      </c>
      <c r="AF44" s="499">
        <f t="shared" si="3"/>
        <v>5.3953613324975377E-3</v>
      </c>
      <c r="AG44" s="188">
        <v>4</v>
      </c>
      <c r="AH44" s="410">
        <v>1</v>
      </c>
      <c r="AI44" s="410">
        <v>25</v>
      </c>
      <c r="AJ44" s="142">
        <v>10.736764174170601</v>
      </c>
      <c r="AK44" s="142">
        <v>3.2767001959548501</v>
      </c>
      <c r="AL44" s="1"/>
      <c r="AM44" s="104" t="s">
        <v>1013</v>
      </c>
      <c r="AN44" s="411">
        <v>146</v>
      </c>
      <c r="AO44" s="499">
        <f t="shared" si="4"/>
        <v>5.588730669116521E-3</v>
      </c>
      <c r="AP44" s="188">
        <v>1</v>
      </c>
      <c r="AQ44" s="410">
        <v>1</v>
      </c>
      <c r="AR44" s="410">
        <v>10</v>
      </c>
      <c r="AS44" s="142">
        <v>0.91855882904860198</v>
      </c>
      <c r="AT44" s="142">
        <v>0.95841474792941395</v>
      </c>
      <c r="AU44" s="1"/>
      <c r="AV44" s="104" t="s">
        <v>1191</v>
      </c>
      <c r="AW44" s="411">
        <v>158</v>
      </c>
      <c r="AX44" s="499">
        <f t="shared" si="5"/>
        <v>4.8951265607088635E-3</v>
      </c>
      <c r="AY44" s="188">
        <v>8</v>
      </c>
      <c r="AZ44" s="410">
        <v>1</v>
      </c>
      <c r="BA44" s="410">
        <v>34</v>
      </c>
      <c r="BB44" s="142">
        <v>47.123217433103697</v>
      </c>
      <c r="BC44" s="142">
        <v>6.8646352731302196</v>
      </c>
      <c r="BD44" s="75"/>
    </row>
    <row r="45" spans="2:56" ht="11.25" customHeight="1" x14ac:dyDescent="0.25">
      <c r="B45" s="113"/>
      <c r="C45" s="104" t="s">
        <v>1140</v>
      </c>
      <c r="D45" s="411">
        <v>1189</v>
      </c>
      <c r="E45" s="499">
        <f t="shared" si="0"/>
        <v>5.0797204231249043E-3</v>
      </c>
      <c r="F45" s="188">
        <v>4</v>
      </c>
      <c r="G45" s="410">
        <v>1</v>
      </c>
      <c r="H45" s="410">
        <v>49</v>
      </c>
      <c r="I45" s="142">
        <v>15.806179578573101</v>
      </c>
      <c r="J45" s="142">
        <v>3.9756986277349</v>
      </c>
      <c r="K45" s="1"/>
      <c r="L45" s="104" t="s">
        <v>786</v>
      </c>
      <c r="M45" s="411">
        <v>290</v>
      </c>
      <c r="N45" s="310">
        <f t="shared" si="1"/>
        <v>5.2781013395457191E-3</v>
      </c>
      <c r="O45" s="410">
        <v>8</v>
      </c>
      <c r="P45" s="410">
        <v>1</v>
      </c>
      <c r="Q45" s="410">
        <v>43</v>
      </c>
      <c r="R45" s="142">
        <v>58.907253269916801</v>
      </c>
      <c r="S45" s="142">
        <v>7.6751060754830496</v>
      </c>
      <c r="T45" s="1"/>
      <c r="U45" s="104" t="s">
        <v>841</v>
      </c>
      <c r="V45" s="411">
        <v>414</v>
      </c>
      <c r="W45" s="499">
        <f t="shared" si="2"/>
        <v>5.4434290973637495E-3</v>
      </c>
      <c r="X45" s="188">
        <v>1</v>
      </c>
      <c r="Y45" s="410">
        <v>1</v>
      </c>
      <c r="Z45" s="410">
        <v>9</v>
      </c>
      <c r="AA45" s="142">
        <v>1.2219188312446001</v>
      </c>
      <c r="AB45" s="142">
        <v>1.10540437453658</v>
      </c>
      <c r="AC45" s="1"/>
      <c r="AD45" s="104" t="s">
        <v>891</v>
      </c>
      <c r="AE45" s="411">
        <v>233</v>
      </c>
      <c r="AF45" s="499">
        <f t="shared" si="3"/>
        <v>5.2162622011283242E-3</v>
      </c>
      <c r="AG45" s="188">
        <v>4</v>
      </c>
      <c r="AH45" s="410">
        <v>1</v>
      </c>
      <c r="AI45" s="410">
        <v>33</v>
      </c>
      <c r="AJ45" s="142">
        <v>18.816003241909002</v>
      </c>
      <c r="AK45" s="142">
        <v>4.33774172143859</v>
      </c>
      <c r="AL45" s="1"/>
      <c r="AM45" s="104" t="s">
        <v>807</v>
      </c>
      <c r="AN45" s="411">
        <v>143</v>
      </c>
      <c r="AO45" s="499">
        <f t="shared" si="4"/>
        <v>5.4738937375593327E-3</v>
      </c>
      <c r="AP45" s="188">
        <v>1</v>
      </c>
      <c r="AQ45" s="410">
        <v>1</v>
      </c>
      <c r="AR45" s="410">
        <v>14</v>
      </c>
      <c r="AS45" s="142">
        <v>2.7442906743606001</v>
      </c>
      <c r="AT45" s="142">
        <v>1.6565900743275599</v>
      </c>
      <c r="AU45" s="1"/>
      <c r="AV45" s="104" t="s">
        <v>717</v>
      </c>
      <c r="AW45" s="411">
        <v>157</v>
      </c>
      <c r="AX45" s="499">
        <f t="shared" si="5"/>
        <v>4.8641447470334914E-3</v>
      </c>
      <c r="AY45" s="188">
        <v>1</v>
      </c>
      <c r="AZ45" s="410">
        <v>1</v>
      </c>
      <c r="BA45" s="410">
        <v>11</v>
      </c>
      <c r="BB45" s="142">
        <v>4.1141628463629401</v>
      </c>
      <c r="BC45" s="142">
        <v>2.0283399237709001</v>
      </c>
      <c r="BD45" s="75"/>
    </row>
    <row r="46" spans="2:56" ht="11.25" customHeight="1" x14ac:dyDescent="0.25">
      <c r="B46" s="113"/>
      <c r="C46" s="104" t="s">
        <v>1191</v>
      </c>
      <c r="D46" s="411">
        <v>1172</v>
      </c>
      <c r="E46" s="499">
        <f t="shared" si="0"/>
        <v>5.007091956183673E-3</v>
      </c>
      <c r="F46" s="188">
        <v>9</v>
      </c>
      <c r="G46" s="410">
        <v>1</v>
      </c>
      <c r="H46" s="410">
        <v>97</v>
      </c>
      <c r="I46" s="142">
        <v>95.244908938950999</v>
      </c>
      <c r="J46" s="142">
        <v>9.7593498215276107</v>
      </c>
      <c r="K46" s="1"/>
      <c r="L46" s="104" t="s">
        <v>1191</v>
      </c>
      <c r="M46" s="411">
        <v>285</v>
      </c>
      <c r="N46" s="310">
        <f t="shared" si="1"/>
        <v>5.1870995923121721E-3</v>
      </c>
      <c r="O46" s="410">
        <v>8</v>
      </c>
      <c r="P46" s="410">
        <v>1</v>
      </c>
      <c r="Q46" s="410">
        <v>46</v>
      </c>
      <c r="R46" s="142">
        <v>73.553167128347198</v>
      </c>
      <c r="S46" s="142">
        <v>8.5763143090926395</v>
      </c>
      <c r="T46" s="1"/>
      <c r="U46" s="104" t="s">
        <v>807</v>
      </c>
      <c r="V46" s="411">
        <v>410</v>
      </c>
      <c r="W46" s="499">
        <f t="shared" si="2"/>
        <v>5.3908355795148251E-3</v>
      </c>
      <c r="X46" s="188">
        <v>1</v>
      </c>
      <c r="Y46" s="410">
        <v>1</v>
      </c>
      <c r="Z46" s="410">
        <v>31</v>
      </c>
      <c r="AA46" s="142">
        <v>4.0861927424152302</v>
      </c>
      <c r="AB46" s="142">
        <v>2.0214333386028902</v>
      </c>
      <c r="AC46" s="1"/>
      <c r="AD46" s="104" t="s">
        <v>748</v>
      </c>
      <c r="AE46" s="411">
        <v>230</v>
      </c>
      <c r="AF46" s="499">
        <f t="shared" si="3"/>
        <v>5.1491000268648699E-3</v>
      </c>
      <c r="AG46" s="188">
        <v>1</v>
      </c>
      <c r="AH46" s="410">
        <v>1</v>
      </c>
      <c r="AI46" s="410">
        <v>9</v>
      </c>
      <c r="AJ46" s="142">
        <v>1.0916635160680499</v>
      </c>
      <c r="AK46" s="142">
        <v>1.04482702686524</v>
      </c>
      <c r="AL46" s="1"/>
      <c r="AM46" s="104" t="s">
        <v>898</v>
      </c>
      <c r="AN46" s="411">
        <v>141</v>
      </c>
      <c r="AO46" s="499">
        <f t="shared" si="4"/>
        <v>5.3973357831878736E-3</v>
      </c>
      <c r="AP46" s="188">
        <v>3</v>
      </c>
      <c r="AQ46" s="410">
        <v>1</v>
      </c>
      <c r="AR46" s="410">
        <v>25</v>
      </c>
      <c r="AS46" s="142">
        <v>8.0227352748855694</v>
      </c>
      <c r="AT46" s="142">
        <v>2.8324433401015399</v>
      </c>
      <c r="AU46" s="1"/>
      <c r="AV46" s="104" t="s">
        <v>786</v>
      </c>
      <c r="AW46" s="411">
        <v>155</v>
      </c>
      <c r="AX46" s="499">
        <f t="shared" si="5"/>
        <v>4.8021811196827463E-3</v>
      </c>
      <c r="AY46" s="188">
        <v>11</v>
      </c>
      <c r="AZ46" s="410">
        <v>1</v>
      </c>
      <c r="BA46" s="410">
        <v>96</v>
      </c>
      <c r="BB46" s="142">
        <v>190.45094693028099</v>
      </c>
      <c r="BC46" s="142">
        <v>13.800396622209099</v>
      </c>
      <c r="BD46" s="75"/>
    </row>
    <row r="47" spans="2:56" ht="11.25" customHeight="1" x14ac:dyDescent="0.25">
      <c r="B47" s="113"/>
      <c r="C47" s="104" t="s">
        <v>955</v>
      </c>
      <c r="D47" s="411">
        <v>1170</v>
      </c>
      <c r="E47" s="499">
        <f t="shared" si="0"/>
        <v>4.998547430661175E-3</v>
      </c>
      <c r="F47" s="188">
        <v>1</v>
      </c>
      <c r="G47" s="410">
        <v>1</v>
      </c>
      <c r="H47" s="410">
        <v>18</v>
      </c>
      <c r="I47" s="142">
        <v>0.94113229600409098</v>
      </c>
      <c r="J47" s="142">
        <v>0.97011973281862995</v>
      </c>
      <c r="K47" s="1"/>
      <c r="L47" s="104" t="s">
        <v>878</v>
      </c>
      <c r="M47" s="411">
        <v>283</v>
      </c>
      <c r="N47" s="310">
        <f t="shared" si="1"/>
        <v>5.1506988934187535E-3</v>
      </c>
      <c r="O47" s="410">
        <v>3</v>
      </c>
      <c r="P47" s="410">
        <v>1</v>
      </c>
      <c r="Q47" s="410">
        <v>20</v>
      </c>
      <c r="R47" s="142">
        <v>10.4316697673838</v>
      </c>
      <c r="S47" s="142">
        <v>3.2298095559001299</v>
      </c>
      <c r="T47" s="1"/>
      <c r="U47" s="104" t="s">
        <v>794</v>
      </c>
      <c r="V47" s="411">
        <v>406</v>
      </c>
      <c r="W47" s="499">
        <f t="shared" si="2"/>
        <v>5.3382420616658998E-3</v>
      </c>
      <c r="X47" s="188">
        <v>13</v>
      </c>
      <c r="Y47" s="410">
        <v>1</v>
      </c>
      <c r="Z47" s="410">
        <v>81</v>
      </c>
      <c r="AA47" s="142">
        <v>62.055794850639401</v>
      </c>
      <c r="AB47" s="142">
        <v>7.8775500538326897</v>
      </c>
      <c r="AC47" s="1"/>
      <c r="AD47" s="104" t="s">
        <v>940</v>
      </c>
      <c r="AE47" s="411">
        <v>224</v>
      </c>
      <c r="AF47" s="499">
        <f t="shared" si="3"/>
        <v>5.0147756783379604E-3</v>
      </c>
      <c r="AG47" s="188">
        <v>6</v>
      </c>
      <c r="AH47" s="410">
        <v>1</v>
      </c>
      <c r="AI47" s="410">
        <v>91</v>
      </c>
      <c r="AJ47" s="142">
        <v>123.919782366071</v>
      </c>
      <c r="AK47" s="142">
        <v>11.1319262648506</v>
      </c>
      <c r="AL47" s="1"/>
      <c r="AM47" s="104" t="s">
        <v>1055</v>
      </c>
      <c r="AN47" s="411">
        <v>140</v>
      </c>
      <c r="AO47" s="499">
        <f t="shared" si="4"/>
        <v>5.3590568060021436E-3</v>
      </c>
      <c r="AP47" s="188">
        <v>3</v>
      </c>
      <c r="AQ47" s="410">
        <v>1</v>
      </c>
      <c r="AR47" s="410">
        <v>54</v>
      </c>
      <c r="AS47" s="142">
        <v>72.812806122449004</v>
      </c>
      <c r="AT47" s="142">
        <v>8.5330420204314592</v>
      </c>
      <c r="AU47" s="1"/>
      <c r="AV47" s="104" t="s">
        <v>1134</v>
      </c>
      <c r="AW47" s="411">
        <v>155</v>
      </c>
      <c r="AX47" s="499">
        <f t="shared" si="5"/>
        <v>4.8021811196827463E-3</v>
      </c>
      <c r="AY47" s="188">
        <v>5</v>
      </c>
      <c r="AZ47" s="410">
        <v>1</v>
      </c>
      <c r="BA47" s="410">
        <v>36</v>
      </c>
      <c r="BB47" s="142">
        <v>25.7688241415193</v>
      </c>
      <c r="BC47" s="142">
        <v>5.0763002414671297</v>
      </c>
      <c r="BD47" s="75"/>
    </row>
    <row r="48" spans="2:56" ht="11.25" customHeight="1" x14ac:dyDescent="0.25">
      <c r="B48" s="113"/>
      <c r="C48" s="104" t="s">
        <v>841</v>
      </c>
      <c r="D48" s="411">
        <v>1153</v>
      </c>
      <c r="E48" s="499">
        <f t="shared" si="0"/>
        <v>4.9259189637199446E-3</v>
      </c>
      <c r="F48" s="188">
        <v>1</v>
      </c>
      <c r="G48" s="410">
        <v>1</v>
      </c>
      <c r="H48" s="410">
        <v>9</v>
      </c>
      <c r="I48" s="142">
        <v>1.2904651615868401</v>
      </c>
      <c r="J48" s="142">
        <v>1.1359864266736801</v>
      </c>
      <c r="K48" s="1"/>
      <c r="L48" s="104" t="s">
        <v>727</v>
      </c>
      <c r="M48" s="411">
        <v>282</v>
      </c>
      <c r="N48" s="310">
        <f t="shared" si="1"/>
        <v>5.1324985439720446E-3</v>
      </c>
      <c r="O48" s="410">
        <v>7</v>
      </c>
      <c r="P48" s="410">
        <v>1</v>
      </c>
      <c r="Q48" s="410">
        <v>48</v>
      </c>
      <c r="R48" s="142">
        <v>25.801368140435599</v>
      </c>
      <c r="S48" s="142">
        <v>5.0795047140873502</v>
      </c>
      <c r="T48" s="1"/>
      <c r="U48" s="104" t="s">
        <v>752</v>
      </c>
      <c r="V48" s="411">
        <v>399</v>
      </c>
      <c r="W48" s="499">
        <f t="shared" si="2"/>
        <v>5.246203405430281E-3</v>
      </c>
      <c r="X48" s="188">
        <v>9</v>
      </c>
      <c r="Y48" s="410">
        <v>1</v>
      </c>
      <c r="Z48" s="410">
        <v>72</v>
      </c>
      <c r="AA48" s="142">
        <v>95.862714430185704</v>
      </c>
      <c r="AB48" s="142">
        <v>9.7909506397584192</v>
      </c>
      <c r="AC48" s="1"/>
      <c r="AD48" s="104" t="s">
        <v>955</v>
      </c>
      <c r="AE48" s="411">
        <v>224</v>
      </c>
      <c r="AF48" s="499">
        <f t="shared" si="3"/>
        <v>5.0147756783379604E-3</v>
      </c>
      <c r="AG48" s="188">
        <v>1</v>
      </c>
      <c r="AH48" s="410">
        <v>1</v>
      </c>
      <c r="AI48" s="410">
        <v>10</v>
      </c>
      <c r="AJ48" s="142">
        <v>0.65862165178571397</v>
      </c>
      <c r="AK48" s="142">
        <v>0.81155508241013097</v>
      </c>
      <c r="AL48" s="1"/>
      <c r="AM48" s="104" t="s">
        <v>748</v>
      </c>
      <c r="AN48" s="411">
        <v>139</v>
      </c>
      <c r="AO48" s="499">
        <f t="shared" si="4"/>
        <v>5.3207778288164144E-3</v>
      </c>
      <c r="AP48" s="188">
        <v>1</v>
      </c>
      <c r="AQ48" s="410">
        <v>1</v>
      </c>
      <c r="AR48" s="410">
        <v>13</v>
      </c>
      <c r="AS48" s="142">
        <v>1.4210444593965099</v>
      </c>
      <c r="AT48" s="142">
        <v>1.1920756936522601</v>
      </c>
      <c r="AU48" s="1"/>
      <c r="AV48" s="104" t="s">
        <v>890</v>
      </c>
      <c r="AW48" s="411">
        <v>150</v>
      </c>
      <c r="AX48" s="499">
        <f t="shared" si="5"/>
        <v>4.6472720513058832E-3</v>
      </c>
      <c r="AY48" s="188">
        <v>5</v>
      </c>
      <c r="AZ48" s="410">
        <v>1</v>
      </c>
      <c r="BA48" s="410">
        <v>43</v>
      </c>
      <c r="BB48" s="142">
        <v>27.592400000000001</v>
      </c>
      <c r="BC48" s="142">
        <v>5.2528468471867704</v>
      </c>
      <c r="BD48" s="75"/>
    </row>
    <row r="49" spans="2:56" ht="11.25" customHeight="1" x14ac:dyDescent="0.25">
      <c r="B49" s="113"/>
      <c r="C49" s="104" t="s">
        <v>727</v>
      </c>
      <c r="D49" s="411">
        <v>1132</v>
      </c>
      <c r="E49" s="499">
        <f t="shared" si="0"/>
        <v>4.8362014457337182E-3</v>
      </c>
      <c r="F49" s="188">
        <v>8</v>
      </c>
      <c r="G49" s="410">
        <v>1</v>
      </c>
      <c r="H49" s="410">
        <v>75</v>
      </c>
      <c r="I49" s="142">
        <v>58.589044687784799</v>
      </c>
      <c r="J49" s="142">
        <v>7.6543480903199601</v>
      </c>
      <c r="K49" s="1"/>
      <c r="L49" s="104" t="s">
        <v>1055</v>
      </c>
      <c r="M49" s="411">
        <v>281</v>
      </c>
      <c r="N49" s="310">
        <f t="shared" si="1"/>
        <v>5.1142981945253348E-3</v>
      </c>
      <c r="O49" s="410">
        <v>2</v>
      </c>
      <c r="P49" s="410">
        <v>1</v>
      </c>
      <c r="Q49" s="410">
        <v>55</v>
      </c>
      <c r="R49" s="142">
        <v>31.98295361001</v>
      </c>
      <c r="S49" s="142">
        <v>5.6553473465393802</v>
      </c>
      <c r="T49" s="1"/>
      <c r="U49" s="104" t="s">
        <v>998</v>
      </c>
      <c r="V49" s="411">
        <v>391</v>
      </c>
      <c r="W49" s="499">
        <f t="shared" si="2"/>
        <v>5.1410163697324304E-3</v>
      </c>
      <c r="X49" s="188">
        <v>3</v>
      </c>
      <c r="Y49" s="410">
        <v>1</v>
      </c>
      <c r="Z49" s="410">
        <v>39</v>
      </c>
      <c r="AA49" s="142">
        <v>22.725204570875398</v>
      </c>
      <c r="AB49" s="142">
        <v>4.7670960312202002</v>
      </c>
      <c r="AC49" s="1"/>
      <c r="AD49" s="104" t="s">
        <v>727</v>
      </c>
      <c r="AE49" s="411">
        <v>219</v>
      </c>
      <c r="AF49" s="499">
        <f t="shared" si="3"/>
        <v>4.9028387212322021E-3</v>
      </c>
      <c r="AG49" s="188">
        <v>12</v>
      </c>
      <c r="AH49" s="410">
        <v>1</v>
      </c>
      <c r="AI49" s="410">
        <v>51</v>
      </c>
      <c r="AJ49" s="142">
        <v>84.161506223806796</v>
      </c>
      <c r="AK49" s="142">
        <v>9.1739580456751</v>
      </c>
      <c r="AL49" s="1"/>
      <c r="AM49" s="104" t="s">
        <v>1054</v>
      </c>
      <c r="AN49" s="411">
        <v>138</v>
      </c>
      <c r="AO49" s="499">
        <f t="shared" si="4"/>
        <v>5.2824988516306844E-3</v>
      </c>
      <c r="AP49" s="188">
        <v>1</v>
      </c>
      <c r="AQ49" s="410">
        <v>1</v>
      </c>
      <c r="AR49" s="410">
        <v>18</v>
      </c>
      <c r="AS49" s="142">
        <v>5.2575089266960697</v>
      </c>
      <c r="AT49" s="142">
        <v>2.2929258441336602</v>
      </c>
      <c r="AU49" s="1"/>
      <c r="AV49" s="104" t="s">
        <v>840</v>
      </c>
      <c r="AW49" s="411">
        <v>147</v>
      </c>
      <c r="AX49" s="499">
        <f t="shared" si="5"/>
        <v>4.554326610279766E-3</v>
      </c>
      <c r="AY49" s="188">
        <v>2</v>
      </c>
      <c r="AZ49" s="410">
        <v>1</v>
      </c>
      <c r="BA49" s="410">
        <v>12</v>
      </c>
      <c r="BB49" s="142">
        <v>4.3057059558517299</v>
      </c>
      <c r="BC49" s="142">
        <v>2.0750195073424602</v>
      </c>
      <c r="BD49" s="75"/>
    </row>
    <row r="50" spans="2:56" ht="11.25" customHeight="1" x14ac:dyDescent="0.25">
      <c r="B50" s="113"/>
      <c r="C50" s="104" t="s">
        <v>701</v>
      </c>
      <c r="D50" s="411">
        <v>1116</v>
      </c>
      <c r="E50" s="499">
        <f t="shared" si="0"/>
        <v>4.7678452415537368E-3</v>
      </c>
      <c r="F50" s="188">
        <v>7</v>
      </c>
      <c r="G50" s="410">
        <v>1</v>
      </c>
      <c r="H50" s="410">
        <v>93</v>
      </c>
      <c r="I50" s="142">
        <v>60.689161238935803</v>
      </c>
      <c r="J50" s="142">
        <v>7.7903248481007399</v>
      </c>
      <c r="K50" s="1"/>
      <c r="L50" s="104" t="s">
        <v>890</v>
      </c>
      <c r="M50" s="411">
        <v>276</v>
      </c>
      <c r="N50" s="310">
        <f t="shared" si="1"/>
        <v>5.0232964472917878E-3</v>
      </c>
      <c r="O50" s="410">
        <v>3</v>
      </c>
      <c r="P50" s="410">
        <v>1</v>
      </c>
      <c r="Q50" s="410">
        <v>68</v>
      </c>
      <c r="R50" s="142">
        <v>39.963715605965099</v>
      </c>
      <c r="S50" s="142">
        <v>6.3216861363061296</v>
      </c>
      <c r="T50" s="1"/>
      <c r="U50" s="104" t="s">
        <v>971</v>
      </c>
      <c r="V50" s="411">
        <v>388</v>
      </c>
      <c r="W50" s="499">
        <f t="shared" si="2"/>
        <v>5.1015712313457369E-3</v>
      </c>
      <c r="X50" s="188">
        <v>5</v>
      </c>
      <c r="Y50" s="410">
        <v>1</v>
      </c>
      <c r="Z50" s="410">
        <v>72</v>
      </c>
      <c r="AA50" s="142">
        <v>44.722413380805598</v>
      </c>
      <c r="AB50" s="142">
        <v>6.6874818415309099</v>
      </c>
      <c r="AC50" s="1"/>
      <c r="AD50" s="104" t="s">
        <v>701</v>
      </c>
      <c r="AE50" s="411">
        <v>211</v>
      </c>
      <c r="AF50" s="499">
        <f t="shared" si="3"/>
        <v>4.7237395898629894E-3</v>
      </c>
      <c r="AG50" s="188">
        <v>8</v>
      </c>
      <c r="AH50" s="410">
        <v>1</v>
      </c>
      <c r="AI50" s="410">
        <v>93</v>
      </c>
      <c r="AJ50" s="142">
        <v>79.449024056063394</v>
      </c>
      <c r="AK50" s="142">
        <v>8.9134182026910107</v>
      </c>
      <c r="AL50" s="1"/>
      <c r="AM50" s="104" t="s">
        <v>699</v>
      </c>
      <c r="AN50" s="411">
        <v>131</v>
      </c>
      <c r="AO50" s="499">
        <f t="shared" si="4"/>
        <v>5.014546011330577E-3</v>
      </c>
      <c r="AP50" s="188">
        <v>6</v>
      </c>
      <c r="AQ50" s="410">
        <v>1</v>
      </c>
      <c r="AR50" s="410">
        <v>27</v>
      </c>
      <c r="AS50" s="142">
        <v>35.819124759629403</v>
      </c>
      <c r="AT50" s="142">
        <v>5.9849080828053998</v>
      </c>
      <c r="AU50" s="1"/>
      <c r="AV50" s="104" t="s">
        <v>794</v>
      </c>
      <c r="AW50" s="411">
        <v>146</v>
      </c>
      <c r="AX50" s="499">
        <f t="shared" si="5"/>
        <v>4.523344796604393E-3</v>
      </c>
      <c r="AY50" s="188">
        <v>10</v>
      </c>
      <c r="AZ50" s="410">
        <v>1</v>
      </c>
      <c r="BA50" s="410">
        <v>29</v>
      </c>
      <c r="BB50" s="142">
        <v>32.875211109026097</v>
      </c>
      <c r="BC50" s="142">
        <v>5.7336908801422197</v>
      </c>
      <c r="BD50" s="75"/>
    </row>
    <row r="51" spans="2:56" ht="11.25" customHeight="1" x14ac:dyDescent="0.25">
      <c r="B51" s="113"/>
      <c r="C51" s="104" t="s">
        <v>984</v>
      </c>
      <c r="D51" s="411">
        <v>1044</v>
      </c>
      <c r="E51" s="499">
        <f t="shared" si="0"/>
        <v>4.4602423227438183E-3</v>
      </c>
      <c r="F51" s="188">
        <v>4</v>
      </c>
      <c r="G51" s="410">
        <v>1</v>
      </c>
      <c r="H51" s="410">
        <v>74</v>
      </c>
      <c r="I51" s="142">
        <v>21.422487191908498</v>
      </c>
      <c r="J51" s="142">
        <v>4.6284432795388701</v>
      </c>
      <c r="K51" s="1"/>
      <c r="L51" s="104" t="s">
        <v>790</v>
      </c>
      <c r="M51" s="411">
        <v>258</v>
      </c>
      <c r="N51" s="310">
        <f t="shared" si="1"/>
        <v>4.6956901572510193E-3</v>
      </c>
      <c r="O51" s="410">
        <v>9</v>
      </c>
      <c r="P51" s="410">
        <v>1</v>
      </c>
      <c r="Q51" s="410">
        <v>45</v>
      </c>
      <c r="R51" s="142">
        <v>45.972492638663503</v>
      </c>
      <c r="S51" s="142">
        <v>6.7803018102930803</v>
      </c>
      <c r="T51" s="1"/>
      <c r="U51" s="104" t="s">
        <v>764</v>
      </c>
      <c r="V51" s="411">
        <v>376</v>
      </c>
      <c r="W51" s="499">
        <f t="shared" si="2"/>
        <v>4.943790677798961E-3</v>
      </c>
      <c r="X51" s="188">
        <v>5</v>
      </c>
      <c r="Y51" s="410">
        <v>1</v>
      </c>
      <c r="Z51" s="410">
        <v>45</v>
      </c>
      <c r="AA51" s="142">
        <v>16.052731722498901</v>
      </c>
      <c r="AB51" s="142">
        <v>4.0065860433165401</v>
      </c>
      <c r="AC51" s="1"/>
      <c r="AD51" s="104" t="s">
        <v>984</v>
      </c>
      <c r="AE51" s="411">
        <v>210</v>
      </c>
      <c r="AF51" s="499">
        <f t="shared" si="3"/>
        <v>4.7013521984418374E-3</v>
      </c>
      <c r="AG51" s="188">
        <v>4</v>
      </c>
      <c r="AH51" s="410">
        <v>1</v>
      </c>
      <c r="AI51" s="410">
        <v>23</v>
      </c>
      <c r="AJ51" s="142">
        <v>7.34578231292517</v>
      </c>
      <c r="AK51" s="142">
        <v>2.7103103720653801</v>
      </c>
      <c r="AL51" s="1"/>
      <c r="AM51" s="104" t="s">
        <v>882</v>
      </c>
      <c r="AN51" s="411">
        <v>131</v>
      </c>
      <c r="AO51" s="499">
        <f t="shared" si="4"/>
        <v>5.014546011330577E-3</v>
      </c>
      <c r="AP51" s="188">
        <v>3</v>
      </c>
      <c r="AQ51" s="410">
        <v>1</v>
      </c>
      <c r="AR51" s="410">
        <v>9</v>
      </c>
      <c r="AS51" s="142">
        <v>4.03438028086941</v>
      </c>
      <c r="AT51" s="142">
        <v>2.00857668035587</v>
      </c>
      <c r="AU51" s="1"/>
      <c r="AV51" s="104" t="s">
        <v>841</v>
      </c>
      <c r="AW51" s="411">
        <v>146</v>
      </c>
      <c r="AX51" s="499">
        <f t="shared" si="5"/>
        <v>4.523344796604393E-3</v>
      </c>
      <c r="AY51" s="188">
        <v>1</v>
      </c>
      <c r="AZ51" s="410">
        <v>1</v>
      </c>
      <c r="BA51" s="410">
        <v>7</v>
      </c>
      <c r="BB51" s="142">
        <v>0.86338900356539705</v>
      </c>
      <c r="BC51" s="142">
        <v>0.92918728121159599</v>
      </c>
      <c r="BD51" s="75"/>
    </row>
    <row r="52" spans="2:56" ht="11.25" customHeight="1" x14ac:dyDescent="0.25">
      <c r="B52" s="113"/>
      <c r="C52" s="104" t="s">
        <v>790</v>
      </c>
      <c r="D52" s="411">
        <v>1020</v>
      </c>
      <c r="E52" s="499">
        <f t="shared" si="0"/>
        <v>4.3577080164738449E-3</v>
      </c>
      <c r="F52" s="188">
        <v>9</v>
      </c>
      <c r="G52" s="410">
        <v>1</v>
      </c>
      <c r="H52" s="410">
        <v>76</v>
      </c>
      <c r="I52" s="142">
        <v>59.104132064590502</v>
      </c>
      <c r="J52" s="142">
        <v>7.6879211796551701</v>
      </c>
      <c r="K52" s="1"/>
      <c r="L52" s="104" t="s">
        <v>955</v>
      </c>
      <c r="M52" s="411">
        <v>247</v>
      </c>
      <c r="N52" s="310">
        <f t="shared" si="1"/>
        <v>4.4954863133372163E-3</v>
      </c>
      <c r="O52" s="410">
        <v>1</v>
      </c>
      <c r="P52" s="410">
        <v>1</v>
      </c>
      <c r="Q52" s="410">
        <v>10</v>
      </c>
      <c r="R52" s="142">
        <v>0.77513153796980805</v>
      </c>
      <c r="S52" s="142">
        <v>0.88041554845982095</v>
      </c>
      <c r="T52" s="1"/>
      <c r="U52" s="104" t="s">
        <v>1118</v>
      </c>
      <c r="V52" s="411">
        <v>355</v>
      </c>
      <c r="W52" s="499">
        <f t="shared" si="2"/>
        <v>4.6676747090921046E-3</v>
      </c>
      <c r="X52" s="188">
        <v>1</v>
      </c>
      <c r="Y52" s="410">
        <v>1</v>
      </c>
      <c r="Z52" s="410">
        <v>20</v>
      </c>
      <c r="AA52" s="142">
        <v>3.18782781194207</v>
      </c>
      <c r="AB52" s="142">
        <v>1.7854489104822</v>
      </c>
      <c r="AC52" s="1"/>
      <c r="AD52" s="104" t="s">
        <v>717</v>
      </c>
      <c r="AE52" s="411">
        <v>204</v>
      </c>
      <c r="AF52" s="499">
        <f t="shared" si="3"/>
        <v>4.5670278499149279E-3</v>
      </c>
      <c r="AG52" s="188">
        <v>3</v>
      </c>
      <c r="AH52" s="410">
        <v>1</v>
      </c>
      <c r="AI52" s="410">
        <v>26</v>
      </c>
      <c r="AJ52" s="142">
        <v>13.499495386389899</v>
      </c>
      <c r="AK52" s="142">
        <v>3.6741659443185002</v>
      </c>
      <c r="AL52" s="1"/>
      <c r="AM52" s="104" t="s">
        <v>891</v>
      </c>
      <c r="AN52" s="411">
        <v>131</v>
      </c>
      <c r="AO52" s="499">
        <f t="shared" si="4"/>
        <v>5.014546011330577E-3</v>
      </c>
      <c r="AP52" s="188">
        <v>3</v>
      </c>
      <c r="AQ52" s="410">
        <v>1</v>
      </c>
      <c r="AR52" s="410">
        <v>16</v>
      </c>
      <c r="AS52" s="142">
        <v>9.8239030359536095</v>
      </c>
      <c r="AT52" s="142">
        <v>3.1343106157421001</v>
      </c>
      <c r="AU52" s="1"/>
      <c r="AV52" s="104" t="s">
        <v>793</v>
      </c>
      <c r="AW52" s="411">
        <v>145</v>
      </c>
      <c r="AX52" s="499">
        <f t="shared" si="5"/>
        <v>4.4923629829290209E-3</v>
      </c>
      <c r="AY52" s="188">
        <v>15</v>
      </c>
      <c r="AZ52" s="410">
        <v>1</v>
      </c>
      <c r="BA52" s="410">
        <v>62</v>
      </c>
      <c r="BB52" s="142">
        <v>49.212366230677802</v>
      </c>
      <c r="BC52" s="142">
        <v>7.0151526163496802</v>
      </c>
      <c r="BD52" s="75"/>
    </row>
    <row r="53" spans="2:56" ht="11.25" customHeight="1" x14ac:dyDescent="0.25">
      <c r="B53" s="113"/>
      <c r="C53" s="104" t="s">
        <v>752</v>
      </c>
      <c r="D53" s="411">
        <v>1010</v>
      </c>
      <c r="E53" s="499">
        <f t="shared" si="0"/>
        <v>4.3149853888613567E-3</v>
      </c>
      <c r="F53" s="188">
        <v>11</v>
      </c>
      <c r="G53" s="410">
        <v>1</v>
      </c>
      <c r="H53" s="410">
        <v>72</v>
      </c>
      <c r="I53" s="142">
        <v>102.820935202431</v>
      </c>
      <c r="J53" s="142">
        <v>10.140065838170401</v>
      </c>
      <c r="K53" s="1"/>
      <c r="L53" s="104" t="s">
        <v>754</v>
      </c>
      <c r="M53" s="411">
        <v>245</v>
      </c>
      <c r="N53" s="310">
        <f t="shared" si="1"/>
        <v>4.4590856144437977E-3</v>
      </c>
      <c r="O53" s="410">
        <v>9</v>
      </c>
      <c r="P53" s="410">
        <v>1</v>
      </c>
      <c r="Q53" s="410">
        <v>52</v>
      </c>
      <c r="R53" s="142">
        <v>60.554269054560599</v>
      </c>
      <c r="S53" s="142">
        <v>7.7816623580415403</v>
      </c>
      <c r="T53" s="1"/>
      <c r="U53" s="104" t="s">
        <v>739</v>
      </c>
      <c r="V53" s="411">
        <v>343</v>
      </c>
      <c r="W53" s="499">
        <f t="shared" si="2"/>
        <v>4.5098941555453288E-3</v>
      </c>
      <c r="X53" s="188">
        <v>2</v>
      </c>
      <c r="Y53" s="410">
        <v>1</v>
      </c>
      <c r="Z53" s="410">
        <v>17</v>
      </c>
      <c r="AA53" s="142">
        <v>4.8774235225118803</v>
      </c>
      <c r="AB53" s="142">
        <v>2.2084889681662201</v>
      </c>
      <c r="AC53" s="1"/>
      <c r="AD53" s="104" t="s">
        <v>1187</v>
      </c>
      <c r="AE53" s="411">
        <v>198</v>
      </c>
      <c r="AF53" s="499">
        <f t="shared" si="3"/>
        <v>4.4327035013880184E-3</v>
      </c>
      <c r="AG53" s="188">
        <v>17</v>
      </c>
      <c r="AH53" s="410">
        <v>1</v>
      </c>
      <c r="AI53" s="410">
        <v>68</v>
      </c>
      <c r="AJ53" s="142">
        <v>162.81402407917599</v>
      </c>
      <c r="AK53" s="142">
        <v>12.759859876941301</v>
      </c>
      <c r="AL53" s="1"/>
      <c r="AM53" s="104" t="s">
        <v>984</v>
      </c>
      <c r="AN53" s="411">
        <v>126</v>
      </c>
      <c r="AO53" s="499">
        <f t="shared" si="4"/>
        <v>4.8231511254019296E-3</v>
      </c>
      <c r="AP53" s="188">
        <v>4</v>
      </c>
      <c r="AQ53" s="410">
        <v>1</v>
      </c>
      <c r="AR53" s="410">
        <v>32</v>
      </c>
      <c r="AS53" s="142">
        <v>24.241622574955901</v>
      </c>
      <c r="AT53" s="142">
        <v>4.9235782287840104</v>
      </c>
      <c r="AU53" s="1"/>
      <c r="AV53" s="104" t="s">
        <v>852</v>
      </c>
      <c r="AW53" s="411">
        <v>142</v>
      </c>
      <c r="AX53" s="499">
        <f t="shared" si="5"/>
        <v>4.3994175419029028E-3</v>
      </c>
      <c r="AY53" s="188">
        <v>1</v>
      </c>
      <c r="AZ53" s="410">
        <v>1</v>
      </c>
      <c r="BA53" s="410">
        <v>25</v>
      </c>
      <c r="BB53" s="142">
        <v>7.3626264630033704</v>
      </c>
      <c r="BC53" s="142">
        <v>2.71341601362625</v>
      </c>
      <c r="BD53" s="75"/>
    </row>
    <row r="54" spans="2:56" ht="11.25" customHeight="1" x14ac:dyDescent="0.25">
      <c r="B54" s="113"/>
      <c r="C54" s="104" t="s">
        <v>723</v>
      </c>
      <c r="D54" s="411">
        <v>976</v>
      </c>
      <c r="E54" s="499">
        <f t="shared" si="0"/>
        <v>4.169728454978895E-3</v>
      </c>
      <c r="F54" s="188">
        <v>11</v>
      </c>
      <c r="G54" s="410">
        <v>1</v>
      </c>
      <c r="H54" s="410">
        <v>108</v>
      </c>
      <c r="I54" s="142">
        <v>107.23027978869899</v>
      </c>
      <c r="J54" s="142">
        <v>10.3552054440605</v>
      </c>
      <c r="K54" s="1"/>
      <c r="L54" s="104" t="s">
        <v>1181</v>
      </c>
      <c r="M54" s="411">
        <v>242</v>
      </c>
      <c r="N54" s="310">
        <f t="shared" si="1"/>
        <v>4.4044845661036693E-3</v>
      </c>
      <c r="O54" s="410">
        <v>4</v>
      </c>
      <c r="P54" s="410">
        <v>1</v>
      </c>
      <c r="Q54" s="410">
        <v>27</v>
      </c>
      <c r="R54" s="142">
        <v>18.912984085786501</v>
      </c>
      <c r="S54" s="142">
        <v>4.3489060792096303</v>
      </c>
      <c r="T54" s="1"/>
      <c r="U54" s="104" t="s">
        <v>701</v>
      </c>
      <c r="V54" s="411">
        <v>336</v>
      </c>
      <c r="W54" s="499">
        <f t="shared" si="2"/>
        <v>4.4178554993097099E-3</v>
      </c>
      <c r="X54" s="188">
        <v>8</v>
      </c>
      <c r="Y54" s="410">
        <v>1</v>
      </c>
      <c r="Z54" s="410">
        <v>51</v>
      </c>
      <c r="AA54" s="142">
        <v>55.696393140589599</v>
      </c>
      <c r="AB54" s="142">
        <v>7.4630016173514004</v>
      </c>
      <c r="AC54" s="1"/>
      <c r="AD54" s="104" t="s">
        <v>1191</v>
      </c>
      <c r="AE54" s="411">
        <v>196</v>
      </c>
      <c r="AF54" s="499">
        <f t="shared" si="3"/>
        <v>4.3879287185457153E-3</v>
      </c>
      <c r="AG54" s="188">
        <v>9</v>
      </c>
      <c r="AH54" s="410">
        <v>1</v>
      </c>
      <c r="AI54" s="410">
        <v>84</v>
      </c>
      <c r="AJ54" s="142">
        <v>120.71199500208201</v>
      </c>
      <c r="AK54" s="142">
        <v>10.986901064544201</v>
      </c>
      <c r="AL54" s="1"/>
      <c r="AM54" s="104" t="s">
        <v>736</v>
      </c>
      <c r="AN54" s="411">
        <v>123</v>
      </c>
      <c r="AO54" s="499">
        <f t="shared" si="4"/>
        <v>4.7083141938447405E-3</v>
      </c>
      <c r="AP54" s="188">
        <v>1</v>
      </c>
      <c r="AQ54" s="410">
        <v>1</v>
      </c>
      <c r="AR54" s="410">
        <v>16</v>
      </c>
      <c r="AS54" s="142">
        <v>3.8700508956309099</v>
      </c>
      <c r="AT54" s="142">
        <v>1.96724449309965</v>
      </c>
      <c r="AU54" s="1"/>
      <c r="AV54" s="104" t="s">
        <v>989</v>
      </c>
      <c r="AW54" s="411">
        <v>141</v>
      </c>
      <c r="AX54" s="499">
        <f t="shared" si="5"/>
        <v>4.3684357282275307E-3</v>
      </c>
      <c r="AY54" s="188">
        <v>9</v>
      </c>
      <c r="AZ54" s="410">
        <v>1</v>
      </c>
      <c r="BA54" s="410">
        <v>64</v>
      </c>
      <c r="BB54" s="142">
        <v>88.618781751420997</v>
      </c>
      <c r="BC54" s="142">
        <v>9.4137549230591802</v>
      </c>
      <c r="BD54" s="75"/>
    </row>
    <row r="55" spans="2:56" ht="11.25" customHeight="1" x14ac:dyDescent="0.25">
      <c r="B55" s="113"/>
      <c r="C55" s="104" t="s">
        <v>739</v>
      </c>
      <c r="D55" s="411">
        <v>947</v>
      </c>
      <c r="E55" s="499">
        <f t="shared" si="0"/>
        <v>4.0458328349026774E-3</v>
      </c>
      <c r="F55" s="188">
        <v>2</v>
      </c>
      <c r="G55" s="410">
        <v>1</v>
      </c>
      <c r="H55" s="410">
        <v>17</v>
      </c>
      <c r="I55" s="142">
        <v>4.1628172777034997</v>
      </c>
      <c r="J55" s="142">
        <v>2.0402983305643101</v>
      </c>
      <c r="K55" s="1"/>
      <c r="L55" s="104" t="s">
        <v>1098</v>
      </c>
      <c r="M55" s="411">
        <v>238</v>
      </c>
      <c r="N55" s="310">
        <f t="shared" si="1"/>
        <v>4.3316831683168321E-3</v>
      </c>
      <c r="O55" s="410">
        <v>2</v>
      </c>
      <c r="P55" s="410">
        <v>1</v>
      </c>
      <c r="Q55" s="410">
        <v>36</v>
      </c>
      <c r="R55" s="142">
        <v>7.9953569663159403</v>
      </c>
      <c r="S55" s="142">
        <v>2.8276062254698702</v>
      </c>
      <c r="T55" s="1"/>
      <c r="U55" s="104" t="s">
        <v>1187</v>
      </c>
      <c r="V55" s="411">
        <v>336</v>
      </c>
      <c r="W55" s="499">
        <f t="shared" si="2"/>
        <v>4.4178554993097099E-3</v>
      </c>
      <c r="X55" s="188">
        <v>11</v>
      </c>
      <c r="Y55" s="410">
        <v>1</v>
      </c>
      <c r="Z55" s="410">
        <v>89</v>
      </c>
      <c r="AA55" s="142">
        <v>91.173885700113402</v>
      </c>
      <c r="AB55" s="142">
        <v>9.5485017515897894</v>
      </c>
      <c r="AC55" s="1"/>
      <c r="AD55" s="104" t="s">
        <v>1194</v>
      </c>
      <c r="AE55" s="411">
        <v>188</v>
      </c>
      <c r="AF55" s="499">
        <f t="shared" si="3"/>
        <v>4.2088295871765026E-3</v>
      </c>
      <c r="AG55" s="188">
        <v>15</v>
      </c>
      <c r="AH55" s="410">
        <v>1</v>
      </c>
      <c r="AI55" s="410">
        <v>52</v>
      </c>
      <c r="AJ55" s="142">
        <v>83.328287686736104</v>
      </c>
      <c r="AK55" s="142">
        <v>9.1284329261235193</v>
      </c>
      <c r="AL55" s="1"/>
      <c r="AM55" s="104" t="s">
        <v>940</v>
      </c>
      <c r="AN55" s="411">
        <v>119</v>
      </c>
      <c r="AO55" s="499">
        <f t="shared" si="4"/>
        <v>4.5551982851018222E-3</v>
      </c>
      <c r="AP55" s="188">
        <v>4</v>
      </c>
      <c r="AQ55" s="410">
        <v>1</v>
      </c>
      <c r="AR55" s="410">
        <v>28</v>
      </c>
      <c r="AS55" s="142">
        <v>18.878892733564001</v>
      </c>
      <c r="AT55" s="142">
        <v>4.3449847794398604</v>
      </c>
      <c r="AU55" s="1"/>
      <c r="AV55" s="104" t="s">
        <v>897</v>
      </c>
      <c r="AW55" s="411">
        <v>139</v>
      </c>
      <c r="AX55" s="499">
        <f t="shared" si="5"/>
        <v>4.3064721008767856E-3</v>
      </c>
      <c r="AY55" s="188">
        <v>6</v>
      </c>
      <c r="AZ55" s="410">
        <v>1</v>
      </c>
      <c r="BA55" s="410">
        <v>30</v>
      </c>
      <c r="BB55" s="142">
        <v>28.4342425340303</v>
      </c>
      <c r="BC55" s="142">
        <v>5.3323768184581901</v>
      </c>
      <c r="BD55" s="75"/>
    </row>
    <row r="56" spans="2:56" ht="11.25" customHeight="1" x14ac:dyDescent="0.25">
      <c r="B56" s="113"/>
      <c r="C56" s="104" t="s">
        <v>764</v>
      </c>
      <c r="D56" s="411">
        <v>946</v>
      </c>
      <c r="E56" s="499">
        <f t="shared" si="0"/>
        <v>4.0415605721414293E-3</v>
      </c>
      <c r="F56" s="188">
        <v>5</v>
      </c>
      <c r="G56" s="410">
        <v>1</v>
      </c>
      <c r="H56" s="410">
        <v>45</v>
      </c>
      <c r="I56" s="142">
        <v>21.7522314943525</v>
      </c>
      <c r="J56" s="142">
        <v>4.6639287617150096</v>
      </c>
      <c r="K56" s="1"/>
      <c r="L56" s="104" t="s">
        <v>841</v>
      </c>
      <c r="M56" s="411">
        <v>237</v>
      </c>
      <c r="N56" s="310">
        <f t="shared" si="1"/>
        <v>4.3134828188701223E-3</v>
      </c>
      <c r="O56" s="410">
        <v>1</v>
      </c>
      <c r="P56" s="410">
        <v>1</v>
      </c>
      <c r="Q56" s="410">
        <v>5</v>
      </c>
      <c r="R56" s="142">
        <v>0.23493386031440799</v>
      </c>
      <c r="S56" s="142">
        <v>0.484699763064114</v>
      </c>
      <c r="T56" s="1"/>
      <c r="U56" s="104" t="s">
        <v>717</v>
      </c>
      <c r="V56" s="411">
        <v>328</v>
      </c>
      <c r="W56" s="499">
        <f t="shared" si="2"/>
        <v>4.3126684636118602E-3</v>
      </c>
      <c r="X56" s="188">
        <v>2</v>
      </c>
      <c r="Y56" s="410">
        <v>1</v>
      </c>
      <c r="Z56" s="410">
        <v>56</v>
      </c>
      <c r="AA56" s="142">
        <v>22.769891433670399</v>
      </c>
      <c r="AB56" s="142">
        <v>4.7717807403180696</v>
      </c>
      <c r="AC56" s="1"/>
      <c r="AD56" s="104" t="s">
        <v>814</v>
      </c>
      <c r="AE56" s="411">
        <v>185</v>
      </c>
      <c r="AF56" s="499">
        <f t="shared" si="3"/>
        <v>4.1416674129130474E-3</v>
      </c>
      <c r="AG56" s="188">
        <v>2</v>
      </c>
      <c r="AH56" s="410">
        <v>1</v>
      </c>
      <c r="AI56" s="410">
        <v>19</v>
      </c>
      <c r="AJ56" s="142">
        <v>9.4574141709276809</v>
      </c>
      <c r="AK56" s="142">
        <v>3.0752909083414699</v>
      </c>
      <c r="AL56" s="1"/>
      <c r="AM56" s="104" t="s">
        <v>1064</v>
      </c>
      <c r="AN56" s="411">
        <v>119</v>
      </c>
      <c r="AO56" s="499">
        <f t="shared" si="4"/>
        <v>4.5551982851018222E-3</v>
      </c>
      <c r="AP56" s="188">
        <v>3</v>
      </c>
      <c r="AQ56" s="410">
        <v>1</v>
      </c>
      <c r="AR56" s="410">
        <v>23</v>
      </c>
      <c r="AS56" s="142">
        <v>16.019490149000799</v>
      </c>
      <c r="AT56" s="142">
        <v>4.0024355271510297</v>
      </c>
      <c r="AU56" s="1"/>
      <c r="AV56" s="104" t="s">
        <v>723</v>
      </c>
      <c r="AW56" s="411">
        <v>138</v>
      </c>
      <c r="AX56" s="499">
        <f t="shared" si="5"/>
        <v>4.2754902872014127E-3</v>
      </c>
      <c r="AY56" s="188">
        <v>11</v>
      </c>
      <c r="AZ56" s="410">
        <v>1</v>
      </c>
      <c r="BA56" s="410">
        <v>54</v>
      </c>
      <c r="BB56" s="142">
        <v>73.939140936778003</v>
      </c>
      <c r="BC56" s="142">
        <v>8.5987871782465906</v>
      </c>
      <c r="BD56" s="75"/>
    </row>
    <row r="57" spans="2:56" ht="11.25" customHeight="1" x14ac:dyDescent="0.25">
      <c r="B57" s="113"/>
      <c r="C57" s="104" t="s">
        <v>695</v>
      </c>
      <c r="D57" s="411">
        <v>932</v>
      </c>
      <c r="E57" s="499">
        <f t="shared" si="0"/>
        <v>3.981748893483945E-3</v>
      </c>
      <c r="F57" s="188">
        <v>1</v>
      </c>
      <c r="G57" s="410">
        <v>1</v>
      </c>
      <c r="H57" s="410">
        <v>15</v>
      </c>
      <c r="I57" s="142">
        <v>0.291323979074951</v>
      </c>
      <c r="J57" s="142">
        <v>0.53974436456062302</v>
      </c>
      <c r="K57" s="1"/>
      <c r="L57" s="104" t="s">
        <v>730</v>
      </c>
      <c r="M57" s="411">
        <v>235</v>
      </c>
      <c r="N57" s="310">
        <f t="shared" si="1"/>
        <v>4.2770821199767037E-3</v>
      </c>
      <c r="O57" s="410">
        <v>3</v>
      </c>
      <c r="P57" s="410">
        <v>1</v>
      </c>
      <c r="Q57" s="410">
        <v>30</v>
      </c>
      <c r="R57" s="142">
        <v>15.2980715255772</v>
      </c>
      <c r="S57" s="142">
        <v>3.9112749232925599</v>
      </c>
      <c r="T57" s="1"/>
      <c r="U57" s="104" t="s">
        <v>790</v>
      </c>
      <c r="V57" s="411">
        <v>319</v>
      </c>
      <c r="W57" s="499">
        <f t="shared" si="2"/>
        <v>4.1943330484517779E-3</v>
      </c>
      <c r="X57" s="188">
        <v>8</v>
      </c>
      <c r="Y57" s="410">
        <v>1</v>
      </c>
      <c r="Z57" s="410">
        <v>61</v>
      </c>
      <c r="AA57" s="142">
        <v>41.577303682157201</v>
      </c>
      <c r="AB57" s="142">
        <v>6.4480465012402997</v>
      </c>
      <c r="AC57" s="1"/>
      <c r="AD57" s="104" t="s">
        <v>785</v>
      </c>
      <c r="AE57" s="411">
        <v>181</v>
      </c>
      <c r="AF57" s="499">
        <f t="shared" si="3"/>
        <v>4.0521178472284411E-3</v>
      </c>
      <c r="AG57" s="188">
        <v>11</v>
      </c>
      <c r="AH57" s="410">
        <v>1</v>
      </c>
      <c r="AI57" s="410">
        <v>60</v>
      </c>
      <c r="AJ57" s="142">
        <v>95.810567442996202</v>
      </c>
      <c r="AK57" s="142">
        <v>9.7882872578912501</v>
      </c>
      <c r="AL57" s="1"/>
      <c r="AM57" s="104" t="s">
        <v>752</v>
      </c>
      <c r="AN57" s="411">
        <v>118</v>
      </c>
      <c r="AO57" s="499">
        <f t="shared" si="4"/>
        <v>4.5169193079160922E-3</v>
      </c>
      <c r="AP57" s="188">
        <v>14</v>
      </c>
      <c r="AQ57" s="410">
        <v>1</v>
      </c>
      <c r="AR57" s="410">
        <v>65</v>
      </c>
      <c r="AS57" s="142">
        <v>200.25222637173201</v>
      </c>
      <c r="AT57" s="142">
        <v>14.151050362843501</v>
      </c>
      <c r="AU57" s="1"/>
      <c r="AV57" s="104" t="s">
        <v>1064</v>
      </c>
      <c r="AW57" s="411">
        <v>138</v>
      </c>
      <c r="AX57" s="499">
        <f t="shared" si="5"/>
        <v>4.2754902872014127E-3</v>
      </c>
      <c r="AY57" s="188">
        <v>5</v>
      </c>
      <c r="AZ57" s="410">
        <v>1</v>
      </c>
      <c r="BA57" s="410">
        <v>20</v>
      </c>
      <c r="BB57" s="142">
        <v>20.927326191976501</v>
      </c>
      <c r="BC57" s="142">
        <v>4.5746394603265204</v>
      </c>
      <c r="BD57" s="75"/>
    </row>
    <row r="58" spans="2:56" ht="11.25" customHeight="1" x14ac:dyDescent="0.25">
      <c r="B58" s="113"/>
      <c r="C58" s="104" t="s">
        <v>891</v>
      </c>
      <c r="D58" s="411">
        <v>932</v>
      </c>
      <c r="E58" s="499">
        <f t="shared" si="0"/>
        <v>3.981748893483945E-3</v>
      </c>
      <c r="F58" s="188">
        <v>3</v>
      </c>
      <c r="G58" s="410">
        <v>1</v>
      </c>
      <c r="H58" s="410">
        <v>33</v>
      </c>
      <c r="I58" s="142">
        <v>12.7878978706552</v>
      </c>
      <c r="J58" s="142">
        <v>3.5760170400398299</v>
      </c>
      <c r="K58" s="1"/>
      <c r="L58" s="104" t="s">
        <v>1149</v>
      </c>
      <c r="M58" s="411">
        <v>233</v>
      </c>
      <c r="N58" s="310">
        <f t="shared" si="1"/>
        <v>4.240681421083285E-3</v>
      </c>
      <c r="O58" s="410">
        <v>8</v>
      </c>
      <c r="P58" s="410">
        <v>1</v>
      </c>
      <c r="Q58" s="410">
        <v>82</v>
      </c>
      <c r="R58" s="142">
        <v>65.789275912247405</v>
      </c>
      <c r="S58" s="142">
        <v>8.1110588650463793</v>
      </c>
      <c r="T58" s="1"/>
      <c r="U58" s="104" t="s">
        <v>695</v>
      </c>
      <c r="V58" s="411">
        <v>315</v>
      </c>
      <c r="W58" s="499">
        <f t="shared" si="2"/>
        <v>4.1417395306028535E-3</v>
      </c>
      <c r="X58" s="188">
        <v>1</v>
      </c>
      <c r="Y58" s="410">
        <v>1</v>
      </c>
      <c r="Z58" s="410">
        <v>15</v>
      </c>
      <c r="AA58" s="142">
        <v>0.69159989921894705</v>
      </c>
      <c r="AB58" s="142">
        <v>0.83162485485881599</v>
      </c>
      <c r="AC58" s="1"/>
      <c r="AD58" s="104" t="s">
        <v>840</v>
      </c>
      <c r="AE58" s="411">
        <v>178</v>
      </c>
      <c r="AF58" s="499">
        <f t="shared" si="3"/>
        <v>3.9849556729649859E-3</v>
      </c>
      <c r="AG58" s="188">
        <v>2</v>
      </c>
      <c r="AH58" s="410">
        <v>1</v>
      </c>
      <c r="AI58" s="410">
        <v>14</v>
      </c>
      <c r="AJ58" s="142">
        <v>4.2814354248201001</v>
      </c>
      <c r="AK58" s="142">
        <v>2.0691629768628901</v>
      </c>
      <c r="AL58" s="1"/>
      <c r="AM58" s="104" t="s">
        <v>727</v>
      </c>
      <c r="AN58" s="411">
        <v>116</v>
      </c>
      <c r="AO58" s="499">
        <f t="shared" si="4"/>
        <v>4.4403613535446331E-3</v>
      </c>
      <c r="AP58" s="188">
        <v>10</v>
      </c>
      <c r="AQ58" s="410">
        <v>1</v>
      </c>
      <c r="AR58" s="410">
        <v>63</v>
      </c>
      <c r="AS58" s="142">
        <v>64.541245541022604</v>
      </c>
      <c r="AT58" s="142">
        <v>8.0337566269474792</v>
      </c>
      <c r="AU58" s="1"/>
      <c r="AV58" s="104" t="s">
        <v>891</v>
      </c>
      <c r="AW58" s="411">
        <v>136</v>
      </c>
      <c r="AX58" s="499">
        <f t="shared" si="5"/>
        <v>4.2135266598506676E-3</v>
      </c>
      <c r="AY58" s="188">
        <v>3</v>
      </c>
      <c r="AZ58" s="410">
        <v>1</v>
      </c>
      <c r="BA58" s="410">
        <v>19</v>
      </c>
      <c r="BB58" s="142">
        <v>9.2318339100346005</v>
      </c>
      <c r="BC58" s="142">
        <v>3.03839331062234</v>
      </c>
      <c r="BD58" s="75"/>
    </row>
    <row r="59" spans="2:56" ht="11.25" customHeight="1" x14ac:dyDescent="0.25">
      <c r="B59" s="113"/>
      <c r="C59" s="104" t="s">
        <v>926</v>
      </c>
      <c r="D59" s="411">
        <v>930</v>
      </c>
      <c r="E59" s="499">
        <f t="shared" si="0"/>
        <v>3.973204367961447E-3</v>
      </c>
      <c r="F59" s="188">
        <v>3</v>
      </c>
      <c r="G59" s="410">
        <v>1</v>
      </c>
      <c r="H59" s="410">
        <v>23</v>
      </c>
      <c r="I59" s="142">
        <v>4.4517470227771998</v>
      </c>
      <c r="J59" s="142">
        <v>2.1099163544503798</v>
      </c>
      <c r="K59" s="1"/>
      <c r="L59" s="104" t="s">
        <v>752</v>
      </c>
      <c r="M59" s="411">
        <v>230</v>
      </c>
      <c r="N59" s="310">
        <f t="shared" si="1"/>
        <v>4.1860803727431567E-3</v>
      </c>
      <c r="O59" s="410">
        <v>10</v>
      </c>
      <c r="P59" s="410">
        <v>1</v>
      </c>
      <c r="Q59" s="410">
        <v>39</v>
      </c>
      <c r="R59" s="142">
        <v>48.9962192816635</v>
      </c>
      <c r="S59" s="142">
        <v>6.9997299434809301</v>
      </c>
      <c r="T59" s="1"/>
      <c r="U59" s="104" t="s">
        <v>989</v>
      </c>
      <c r="V59" s="411">
        <v>313</v>
      </c>
      <c r="W59" s="499">
        <f t="shared" si="2"/>
        <v>4.1154427716783909E-3</v>
      </c>
      <c r="X59" s="188">
        <v>7</v>
      </c>
      <c r="Y59" s="410">
        <v>1</v>
      </c>
      <c r="Z59" s="410">
        <v>51</v>
      </c>
      <c r="AA59" s="142">
        <v>50.379997754391702</v>
      </c>
      <c r="AB59" s="142">
        <v>7.0978868513376403</v>
      </c>
      <c r="AC59" s="1"/>
      <c r="AD59" s="104" t="s">
        <v>1200</v>
      </c>
      <c r="AE59" s="411">
        <v>178</v>
      </c>
      <c r="AF59" s="499">
        <f t="shared" si="3"/>
        <v>3.9849556729649859E-3</v>
      </c>
      <c r="AG59" s="188">
        <v>11</v>
      </c>
      <c r="AH59" s="410">
        <v>1</v>
      </c>
      <c r="AI59" s="410">
        <v>60</v>
      </c>
      <c r="AJ59" s="142">
        <v>95.351092033834107</v>
      </c>
      <c r="AK59" s="142">
        <v>9.7647883762954208</v>
      </c>
      <c r="AL59" s="1"/>
      <c r="AM59" s="104" t="s">
        <v>874</v>
      </c>
      <c r="AN59" s="411">
        <v>116</v>
      </c>
      <c r="AO59" s="499">
        <f t="shared" si="4"/>
        <v>4.4403613535446331E-3</v>
      </c>
      <c r="AP59" s="188">
        <v>3</v>
      </c>
      <c r="AQ59" s="410">
        <v>1</v>
      </c>
      <c r="AR59" s="410">
        <v>11</v>
      </c>
      <c r="AS59" s="142">
        <v>2.3896403091557699</v>
      </c>
      <c r="AT59" s="142">
        <v>1.5458461466639499</v>
      </c>
      <c r="AU59" s="1"/>
      <c r="AV59" s="104" t="s">
        <v>1140</v>
      </c>
      <c r="AW59" s="411">
        <v>136</v>
      </c>
      <c r="AX59" s="499">
        <f t="shared" si="5"/>
        <v>4.2135266598506676E-3</v>
      </c>
      <c r="AY59" s="188">
        <v>3</v>
      </c>
      <c r="AZ59" s="410">
        <v>1</v>
      </c>
      <c r="BA59" s="410">
        <v>22</v>
      </c>
      <c r="BB59" s="142">
        <v>13.8520761245675</v>
      </c>
      <c r="BC59" s="142">
        <v>3.7218377348518898</v>
      </c>
      <c r="BD59" s="75"/>
    </row>
    <row r="60" spans="2:56" ht="11.25" customHeight="1" x14ac:dyDescent="0.25">
      <c r="B60" s="113"/>
      <c r="C60" s="104" t="s">
        <v>890</v>
      </c>
      <c r="D60" s="411">
        <v>921</v>
      </c>
      <c r="E60" s="499">
        <f t="shared" si="0"/>
        <v>3.9347540031102069E-3</v>
      </c>
      <c r="F60" s="188">
        <v>5</v>
      </c>
      <c r="G60" s="410">
        <v>1</v>
      </c>
      <c r="H60" s="410">
        <v>68</v>
      </c>
      <c r="I60" s="142">
        <v>41.705901978329301</v>
      </c>
      <c r="J60" s="142">
        <v>6.4580106827357699</v>
      </c>
      <c r="K60" s="1"/>
      <c r="L60" s="104" t="s">
        <v>1064</v>
      </c>
      <c r="M60" s="411">
        <v>223</v>
      </c>
      <c r="N60" s="310">
        <f t="shared" si="1"/>
        <v>4.058677926616191E-3</v>
      </c>
      <c r="O60" s="410">
        <v>3</v>
      </c>
      <c r="P60" s="410">
        <v>1</v>
      </c>
      <c r="Q60" s="410">
        <v>21</v>
      </c>
      <c r="R60" s="142">
        <v>11.8628164652416</v>
      </c>
      <c r="S60" s="142">
        <v>3.4442439613421101</v>
      </c>
      <c r="T60" s="1"/>
      <c r="U60" s="104" t="s">
        <v>716</v>
      </c>
      <c r="V60" s="411">
        <v>309</v>
      </c>
      <c r="W60" s="499">
        <f t="shared" si="2"/>
        <v>4.0628492538294656E-3</v>
      </c>
      <c r="X60" s="188">
        <v>5</v>
      </c>
      <c r="Y60" s="410">
        <v>1</v>
      </c>
      <c r="Z60" s="410">
        <v>63</v>
      </c>
      <c r="AA60" s="142">
        <v>46.6091892627853</v>
      </c>
      <c r="AB60" s="142">
        <v>6.8270922992724596</v>
      </c>
      <c r="AC60" s="1"/>
      <c r="AD60" s="104" t="s">
        <v>924</v>
      </c>
      <c r="AE60" s="411">
        <v>176</v>
      </c>
      <c r="AF60" s="499">
        <f t="shared" si="3"/>
        <v>3.9401808901226828E-3</v>
      </c>
      <c r="AG60" s="188">
        <v>7</v>
      </c>
      <c r="AH60" s="410">
        <v>2</v>
      </c>
      <c r="AI60" s="410">
        <v>29</v>
      </c>
      <c r="AJ60" s="142">
        <v>14.489540289256199</v>
      </c>
      <c r="AK60" s="142">
        <v>3.8065128778523998</v>
      </c>
      <c r="AL60" s="1"/>
      <c r="AM60" s="104" t="s">
        <v>1105</v>
      </c>
      <c r="AN60" s="411">
        <v>116</v>
      </c>
      <c r="AO60" s="499">
        <f t="shared" si="4"/>
        <v>4.4403613535446331E-3</v>
      </c>
      <c r="AP60" s="188">
        <v>11</v>
      </c>
      <c r="AQ60" s="410">
        <v>1</v>
      </c>
      <c r="AR60" s="410">
        <v>77</v>
      </c>
      <c r="AS60" s="142">
        <v>126.48305588585001</v>
      </c>
      <c r="AT60" s="142">
        <v>11.246468596223901</v>
      </c>
      <c r="AU60" s="1"/>
      <c r="AV60" s="104" t="s">
        <v>699</v>
      </c>
      <c r="AW60" s="411">
        <v>135</v>
      </c>
      <c r="AX60" s="499">
        <f t="shared" si="5"/>
        <v>4.1825448461752955E-3</v>
      </c>
      <c r="AY60" s="188">
        <v>4</v>
      </c>
      <c r="AZ60" s="410">
        <v>1</v>
      </c>
      <c r="BA60" s="410">
        <v>46</v>
      </c>
      <c r="BB60" s="142">
        <v>23.469629629629601</v>
      </c>
      <c r="BC60" s="142">
        <v>4.8445463801711703</v>
      </c>
      <c r="BD60" s="75"/>
    </row>
    <row r="61" spans="2:56" ht="11.25" customHeight="1" x14ac:dyDescent="0.25">
      <c r="B61" s="113"/>
      <c r="C61" s="104" t="s">
        <v>724</v>
      </c>
      <c r="D61" s="411">
        <v>918</v>
      </c>
      <c r="E61" s="499">
        <f t="shared" si="0"/>
        <v>3.9219372148264608E-3</v>
      </c>
      <c r="F61" s="188">
        <v>11</v>
      </c>
      <c r="G61" s="410">
        <v>1</v>
      </c>
      <c r="H61" s="410">
        <v>55</v>
      </c>
      <c r="I61" s="142">
        <v>98.837917277780207</v>
      </c>
      <c r="J61" s="142">
        <v>9.9417260713510007</v>
      </c>
      <c r="K61" s="1"/>
      <c r="L61" s="104" t="s">
        <v>1084</v>
      </c>
      <c r="M61" s="411">
        <v>222</v>
      </c>
      <c r="N61" s="310">
        <f t="shared" si="1"/>
        <v>4.0404775771694813E-3</v>
      </c>
      <c r="O61" s="410">
        <v>2</v>
      </c>
      <c r="P61" s="410">
        <v>1</v>
      </c>
      <c r="Q61" s="410">
        <v>17</v>
      </c>
      <c r="R61" s="142">
        <v>7.77008765522279</v>
      </c>
      <c r="S61" s="142">
        <v>2.7874876959769299</v>
      </c>
      <c r="T61" s="1"/>
      <c r="U61" s="104" t="s">
        <v>840</v>
      </c>
      <c r="V61" s="411">
        <v>300</v>
      </c>
      <c r="W61" s="499">
        <f t="shared" si="2"/>
        <v>3.9445138386693841E-3</v>
      </c>
      <c r="X61" s="188">
        <v>2</v>
      </c>
      <c r="Y61" s="410">
        <v>1</v>
      </c>
      <c r="Z61" s="410">
        <v>21</v>
      </c>
      <c r="AA61" s="142">
        <v>5.4664333333333301</v>
      </c>
      <c r="AB61" s="142">
        <v>2.3380404900970699</v>
      </c>
      <c r="AC61" s="1"/>
      <c r="AD61" s="104" t="s">
        <v>1105</v>
      </c>
      <c r="AE61" s="411">
        <v>174</v>
      </c>
      <c r="AF61" s="499">
        <f t="shared" si="3"/>
        <v>3.8954061072803796E-3</v>
      </c>
      <c r="AG61" s="188">
        <v>11</v>
      </c>
      <c r="AH61" s="410">
        <v>1</v>
      </c>
      <c r="AI61" s="410">
        <v>270</v>
      </c>
      <c r="AJ61" s="142">
        <v>673.79855330955195</v>
      </c>
      <c r="AK61" s="142">
        <v>25.957629963260398</v>
      </c>
      <c r="AL61" s="1"/>
      <c r="AM61" s="104" t="s">
        <v>1191</v>
      </c>
      <c r="AN61" s="411">
        <v>116</v>
      </c>
      <c r="AO61" s="499">
        <f t="shared" si="4"/>
        <v>4.4403613535446331E-3</v>
      </c>
      <c r="AP61" s="188">
        <v>9</v>
      </c>
      <c r="AQ61" s="410">
        <v>1</v>
      </c>
      <c r="AR61" s="410">
        <v>58</v>
      </c>
      <c r="AS61" s="142">
        <v>79.353373959571897</v>
      </c>
      <c r="AT61" s="142">
        <v>8.9080510752673607</v>
      </c>
      <c r="AU61" s="1"/>
      <c r="AV61" s="104" t="s">
        <v>701</v>
      </c>
      <c r="AW61" s="411">
        <v>131</v>
      </c>
      <c r="AX61" s="499">
        <f t="shared" si="5"/>
        <v>4.0586175914738053E-3</v>
      </c>
      <c r="AY61" s="188">
        <v>6</v>
      </c>
      <c r="AZ61" s="410">
        <v>1</v>
      </c>
      <c r="BA61" s="410">
        <v>32</v>
      </c>
      <c r="BB61" s="142">
        <v>36.797855602820299</v>
      </c>
      <c r="BC61" s="142">
        <v>6.0661236059628996</v>
      </c>
      <c r="BD61" s="75"/>
    </row>
    <row r="62" spans="2:56" ht="11.25" customHeight="1" x14ac:dyDescent="0.25">
      <c r="B62" s="113"/>
      <c r="C62" s="104" t="s">
        <v>840</v>
      </c>
      <c r="D62" s="411">
        <v>914</v>
      </c>
      <c r="E62" s="499">
        <f t="shared" si="0"/>
        <v>3.9048481637814652E-3</v>
      </c>
      <c r="F62" s="188">
        <v>2</v>
      </c>
      <c r="G62" s="410">
        <v>1</v>
      </c>
      <c r="H62" s="410">
        <v>21</v>
      </c>
      <c r="I62" s="142">
        <v>4.6071994598968598</v>
      </c>
      <c r="J62" s="142">
        <v>2.1464387854995701</v>
      </c>
      <c r="K62" s="1"/>
      <c r="L62" s="104" t="s">
        <v>1200</v>
      </c>
      <c r="M62" s="411">
        <v>222</v>
      </c>
      <c r="N62" s="310">
        <f t="shared" si="1"/>
        <v>4.0404775771694813E-3</v>
      </c>
      <c r="O62" s="410">
        <v>8</v>
      </c>
      <c r="P62" s="410">
        <v>1</v>
      </c>
      <c r="Q62" s="410">
        <v>33</v>
      </c>
      <c r="R62" s="142">
        <v>28.682675919162399</v>
      </c>
      <c r="S62" s="142">
        <v>5.3556209648520099</v>
      </c>
      <c r="T62" s="1"/>
      <c r="U62" s="104" t="s">
        <v>1054</v>
      </c>
      <c r="V62" s="411">
        <v>295</v>
      </c>
      <c r="W62" s="499">
        <f t="shared" si="2"/>
        <v>3.8787719413582275E-3</v>
      </c>
      <c r="X62" s="188">
        <v>1</v>
      </c>
      <c r="Y62" s="410">
        <v>1</v>
      </c>
      <c r="Z62" s="410">
        <v>13</v>
      </c>
      <c r="AA62" s="142">
        <v>3.0475840275782802</v>
      </c>
      <c r="AB62" s="142">
        <v>1.7457330917349001</v>
      </c>
      <c r="AC62" s="1"/>
      <c r="AD62" s="104" t="s">
        <v>982</v>
      </c>
      <c r="AE62" s="411">
        <v>172</v>
      </c>
      <c r="AF62" s="499">
        <f t="shared" si="3"/>
        <v>3.8506313244380764E-3</v>
      </c>
      <c r="AG62" s="188">
        <v>5</v>
      </c>
      <c r="AH62" s="410">
        <v>0</v>
      </c>
      <c r="AI62" s="410">
        <v>57</v>
      </c>
      <c r="AJ62" s="142">
        <v>50.197539210384001</v>
      </c>
      <c r="AK62" s="142">
        <v>7.0850221743043296</v>
      </c>
      <c r="AL62" s="1"/>
      <c r="AM62" s="104" t="s">
        <v>998</v>
      </c>
      <c r="AN62" s="411">
        <v>114</v>
      </c>
      <c r="AO62" s="499">
        <f t="shared" si="4"/>
        <v>4.363803399173174E-3</v>
      </c>
      <c r="AP62" s="188">
        <v>4</v>
      </c>
      <c r="AQ62" s="410">
        <v>1</v>
      </c>
      <c r="AR62" s="410">
        <v>23</v>
      </c>
      <c r="AS62" s="142">
        <v>25.060710987996298</v>
      </c>
      <c r="AT62" s="142">
        <v>5.0060674174441901</v>
      </c>
      <c r="AU62" s="1"/>
      <c r="AV62" s="104" t="s">
        <v>790</v>
      </c>
      <c r="AW62" s="411">
        <v>127</v>
      </c>
      <c r="AX62" s="499">
        <f t="shared" si="5"/>
        <v>3.9346903367723143E-3</v>
      </c>
      <c r="AY62" s="188">
        <v>12</v>
      </c>
      <c r="AZ62" s="410">
        <v>2</v>
      </c>
      <c r="BA62" s="410">
        <v>56</v>
      </c>
      <c r="BB62" s="142">
        <v>93.027094054188098</v>
      </c>
      <c r="BC62" s="142">
        <v>9.6450554199645797</v>
      </c>
      <c r="BD62" s="75"/>
    </row>
    <row r="63" spans="2:56" ht="11.25" customHeight="1" x14ac:dyDescent="0.25">
      <c r="B63" s="113"/>
      <c r="C63" s="104" t="s">
        <v>971</v>
      </c>
      <c r="D63" s="411">
        <v>905</v>
      </c>
      <c r="E63" s="499">
        <f t="shared" si="0"/>
        <v>3.8663977989302255E-3</v>
      </c>
      <c r="F63" s="188">
        <v>4</v>
      </c>
      <c r="G63" s="410">
        <v>1</v>
      </c>
      <c r="H63" s="410">
        <v>72</v>
      </c>
      <c r="I63" s="142">
        <v>33.962618967674999</v>
      </c>
      <c r="J63" s="142">
        <v>5.8277456162460402</v>
      </c>
      <c r="K63" s="1"/>
      <c r="L63" s="104" t="s">
        <v>723</v>
      </c>
      <c r="M63" s="411">
        <v>221</v>
      </c>
      <c r="N63" s="310">
        <f t="shared" si="1"/>
        <v>4.0222772277227724E-3</v>
      </c>
      <c r="O63" s="410">
        <v>8</v>
      </c>
      <c r="P63" s="410">
        <v>1</v>
      </c>
      <c r="Q63" s="410">
        <v>52</v>
      </c>
      <c r="R63" s="142">
        <v>63.247558403800099</v>
      </c>
      <c r="S63" s="142">
        <v>7.9528333569741099</v>
      </c>
      <c r="T63" s="1"/>
      <c r="U63" s="104" t="s">
        <v>891</v>
      </c>
      <c r="V63" s="411">
        <v>294</v>
      </c>
      <c r="W63" s="499">
        <f t="shared" si="2"/>
        <v>3.8656235618959962E-3</v>
      </c>
      <c r="X63" s="188">
        <v>3</v>
      </c>
      <c r="Y63" s="410">
        <v>1</v>
      </c>
      <c r="Z63" s="410">
        <v>25</v>
      </c>
      <c r="AA63" s="142">
        <v>11.553854875283401</v>
      </c>
      <c r="AB63" s="142">
        <v>3.3990961850591201</v>
      </c>
      <c r="AC63" s="1"/>
      <c r="AD63" s="104" t="s">
        <v>1181</v>
      </c>
      <c r="AE63" s="411">
        <v>172</v>
      </c>
      <c r="AF63" s="499">
        <f t="shared" si="3"/>
        <v>3.8506313244380764E-3</v>
      </c>
      <c r="AG63" s="188">
        <v>2</v>
      </c>
      <c r="AH63" s="410">
        <v>1</v>
      </c>
      <c r="AI63" s="410">
        <v>26</v>
      </c>
      <c r="AJ63" s="142">
        <v>11.313514061654899</v>
      </c>
      <c r="AK63" s="142">
        <v>3.36355675760867</v>
      </c>
      <c r="AL63" s="1"/>
      <c r="AM63" s="104" t="s">
        <v>701</v>
      </c>
      <c r="AN63" s="411">
        <v>112</v>
      </c>
      <c r="AO63" s="499">
        <f t="shared" si="4"/>
        <v>4.2872454448017148E-3</v>
      </c>
      <c r="AP63" s="188">
        <v>6</v>
      </c>
      <c r="AQ63" s="410">
        <v>1</v>
      </c>
      <c r="AR63" s="410">
        <v>64</v>
      </c>
      <c r="AS63" s="142">
        <v>74.423469387755105</v>
      </c>
      <c r="AT63" s="142">
        <v>8.6269038123625297</v>
      </c>
      <c r="AU63" s="1"/>
      <c r="AV63" s="104" t="s">
        <v>724</v>
      </c>
      <c r="AW63" s="411">
        <v>125</v>
      </c>
      <c r="AX63" s="499">
        <f t="shared" si="5"/>
        <v>3.8727267094215696E-3</v>
      </c>
      <c r="AY63" s="188">
        <v>8</v>
      </c>
      <c r="AZ63" s="410">
        <v>1</v>
      </c>
      <c r="BA63" s="410">
        <v>28</v>
      </c>
      <c r="BB63" s="142">
        <v>34.694400000000002</v>
      </c>
      <c r="BC63" s="142">
        <v>5.8901952429439897</v>
      </c>
      <c r="BD63" s="75"/>
    </row>
    <row r="64" spans="2:56" ht="11.25" customHeight="1" x14ac:dyDescent="0.25">
      <c r="B64" s="113"/>
      <c r="C64" s="104" t="s">
        <v>717</v>
      </c>
      <c r="D64" s="411">
        <v>902</v>
      </c>
      <c r="E64" s="499">
        <f t="shared" si="0"/>
        <v>3.8535810106464789E-3</v>
      </c>
      <c r="F64" s="188">
        <v>2</v>
      </c>
      <c r="G64" s="410">
        <v>1</v>
      </c>
      <c r="H64" s="410">
        <v>56</v>
      </c>
      <c r="I64" s="142">
        <v>14.369124291424299</v>
      </c>
      <c r="J64" s="142">
        <v>3.7906627773285702</v>
      </c>
      <c r="K64" s="1"/>
      <c r="L64" s="104" t="s">
        <v>695</v>
      </c>
      <c r="M64" s="411">
        <v>220</v>
      </c>
      <c r="N64" s="310">
        <f t="shared" si="1"/>
        <v>4.0040768782760626E-3</v>
      </c>
      <c r="O64" s="410">
        <v>1</v>
      </c>
      <c r="P64" s="410">
        <v>1</v>
      </c>
      <c r="Q64" s="410">
        <v>2</v>
      </c>
      <c r="R64" s="142">
        <v>2.2210743801652801E-2</v>
      </c>
      <c r="S64" s="142">
        <v>0.149032693734136</v>
      </c>
      <c r="T64" s="1"/>
      <c r="U64" s="104" t="s">
        <v>1055</v>
      </c>
      <c r="V64" s="411">
        <v>294</v>
      </c>
      <c r="W64" s="499">
        <f t="shared" si="2"/>
        <v>3.8656235618959962E-3</v>
      </c>
      <c r="X64" s="188">
        <v>3</v>
      </c>
      <c r="Y64" s="410">
        <v>1</v>
      </c>
      <c r="Z64" s="410">
        <v>54</v>
      </c>
      <c r="AA64" s="142">
        <v>42.549134619834298</v>
      </c>
      <c r="AB64" s="142">
        <v>6.5229697699617102</v>
      </c>
      <c r="AC64" s="1"/>
      <c r="AD64" s="104" t="s">
        <v>890</v>
      </c>
      <c r="AE64" s="411">
        <v>171</v>
      </c>
      <c r="AF64" s="499">
        <f t="shared" si="3"/>
        <v>3.8282439330169248E-3</v>
      </c>
      <c r="AG64" s="188">
        <v>5</v>
      </c>
      <c r="AH64" s="410">
        <v>1</v>
      </c>
      <c r="AI64" s="410">
        <v>33</v>
      </c>
      <c r="AJ64" s="142">
        <v>33.169590643274901</v>
      </c>
      <c r="AK64" s="142">
        <v>5.75930470137454</v>
      </c>
      <c r="AL64" s="1"/>
      <c r="AM64" s="104" t="s">
        <v>814</v>
      </c>
      <c r="AN64" s="411">
        <v>112</v>
      </c>
      <c r="AO64" s="499">
        <f t="shared" si="4"/>
        <v>4.2872454448017148E-3</v>
      </c>
      <c r="AP64" s="188">
        <v>2</v>
      </c>
      <c r="AQ64" s="410">
        <v>1</v>
      </c>
      <c r="AR64" s="410">
        <v>35</v>
      </c>
      <c r="AS64" s="142">
        <v>18.1313775510204</v>
      </c>
      <c r="AT64" s="142">
        <v>4.2580955309880499</v>
      </c>
      <c r="AU64" s="1"/>
      <c r="AV64" s="104" t="s">
        <v>829</v>
      </c>
      <c r="AW64" s="411">
        <v>123</v>
      </c>
      <c r="AX64" s="499">
        <f t="shared" si="5"/>
        <v>3.8107630820708245E-3</v>
      </c>
      <c r="AY64" s="188">
        <v>27</v>
      </c>
      <c r="AZ64" s="410">
        <v>1</v>
      </c>
      <c r="BA64" s="410">
        <v>67</v>
      </c>
      <c r="BB64" s="142">
        <v>314.15665278604001</v>
      </c>
      <c r="BC64" s="142">
        <v>17.724464809579999</v>
      </c>
      <c r="BD64" s="75"/>
    </row>
    <row r="65" spans="2:56" ht="11.25" customHeight="1" x14ac:dyDescent="0.25">
      <c r="B65" s="113"/>
      <c r="C65" s="104" t="s">
        <v>1105</v>
      </c>
      <c r="D65" s="411">
        <v>882</v>
      </c>
      <c r="E65" s="499">
        <f t="shared" si="0"/>
        <v>3.7681357554215015E-3</v>
      </c>
      <c r="F65" s="188">
        <v>8</v>
      </c>
      <c r="G65" s="410">
        <v>0</v>
      </c>
      <c r="H65" s="410">
        <v>270</v>
      </c>
      <c r="I65" s="142">
        <v>185.736875324582</v>
      </c>
      <c r="J65" s="142">
        <v>13.628531664291</v>
      </c>
      <c r="K65" s="1"/>
      <c r="L65" s="104" t="s">
        <v>897</v>
      </c>
      <c r="M65" s="411">
        <v>215</v>
      </c>
      <c r="N65" s="310">
        <f t="shared" si="1"/>
        <v>3.9130751310425156E-3</v>
      </c>
      <c r="O65" s="410">
        <v>4</v>
      </c>
      <c r="P65" s="410">
        <v>1</v>
      </c>
      <c r="Q65" s="410">
        <v>26</v>
      </c>
      <c r="R65" s="142">
        <v>9.8097133585721998</v>
      </c>
      <c r="S65" s="142">
        <v>3.1320461935565702</v>
      </c>
      <c r="T65" s="1"/>
      <c r="U65" s="104" t="s">
        <v>1140</v>
      </c>
      <c r="V65" s="411">
        <v>280</v>
      </c>
      <c r="W65" s="499">
        <f t="shared" si="2"/>
        <v>3.6815462494247586E-3</v>
      </c>
      <c r="X65" s="188">
        <v>5</v>
      </c>
      <c r="Y65" s="410">
        <v>1</v>
      </c>
      <c r="Z65" s="410">
        <v>49</v>
      </c>
      <c r="AA65" s="142">
        <v>27.5850892857143</v>
      </c>
      <c r="AB65" s="142">
        <v>5.2521509199293099</v>
      </c>
      <c r="AC65" s="1"/>
      <c r="AD65" s="104" t="s">
        <v>852</v>
      </c>
      <c r="AE65" s="411">
        <v>169</v>
      </c>
      <c r="AF65" s="499">
        <f t="shared" si="3"/>
        <v>3.7834691501746217E-3</v>
      </c>
      <c r="AG65" s="188">
        <v>1</v>
      </c>
      <c r="AH65" s="410">
        <v>1</v>
      </c>
      <c r="AI65" s="410">
        <v>27</v>
      </c>
      <c r="AJ65" s="142">
        <v>7.7290711109555001</v>
      </c>
      <c r="AK65" s="142">
        <v>2.7801207007889999</v>
      </c>
      <c r="AL65" s="1"/>
      <c r="AM65" s="104" t="s">
        <v>1118</v>
      </c>
      <c r="AN65" s="411">
        <v>112</v>
      </c>
      <c r="AO65" s="499">
        <f t="shared" si="4"/>
        <v>4.2872454448017148E-3</v>
      </c>
      <c r="AP65" s="188">
        <v>1</v>
      </c>
      <c r="AQ65" s="410">
        <v>1</v>
      </c>
      <c r="AR65" s="410">
        <v>14</v>
      </c>
      <c r="AS65" s="142">
        <v>3.0063775510204098</v>
      </c>
      <c r="AT65" s="142">
        <v>1.7338908705626199</v>
      </c>
      <c r="AU65" s="1"/>
      <c r="AV65" s="104" t="s">
        <v>932</v>
      </c>
      <c r="AW65" s="411">
        <v>118</v>
      </c>
      <c r="AX65" s="499">
        <f t="shared" si="5"/>
        <v>3.6558540136939618E-3</v>
      </c>
      <c r="AY65" s="188">
        <v>1</v>
      </c>
      <c r="AZ65" s="410">
        <v>1</v>
      </c>
      <c r="BA65" s="410">
        <v>9</v>
      </c>
      <c r="BB65" s="142">
        <v>1.29962654409652</v>
      </c>
      <c r="BC65" s="142">
        <v>1.1400116420881501</v>
      </c>
      <c r="BD65" s="75"/>
    </row>
    <row r="66" spans="2:56" ht="11.25" customHeight="1" x14ac:dyDescent="0.25">
      <c r="B66" s="113"/>
      <c r="C66" s="104" t="s">
        <v>882</v>
      </c>
      <c r="D66" s="411">
        <v>875</v>
      </c>
      <c r="E66" s="499">
        <f t="shared" si="0"/>
        <v>3.7382299160927594E-3</v>
      </c>
      <c r="F66" s="188">
        <v>3</v>
      </c>
      <c r="G66" s="410">
        <v>1</v>
      </c>
      <c r="H66" s="410">
        <v>60</v>
      </c>
      <c r="I66" s="142">
        <v>7.91995297959184</v>
      </c>
      <c r="J66" s="142">
        <v>2.8142411018944098</v>
      </c>
      <c r="K66" s="1"/>
      <c r="L66" s="104" t="s">
        <v>940</v>
      </c>
      <c r="M66" s="411">
        <v>213</v>
      </c>
      <c r="N66" s="310">
        <f t="shared" si="1"/>
        <v>3.8766744321490974E-3</v>
      </c>
      <c r="O66" s="410">
        <v>8</v>
      </c>
      <c r="P66" s="410">
        <v>1</v>
      </c>
      <c r="Q66" s="410">
        <v>152</v>
      </c>
      <c r="R66" s="142">
        <v>323.885736956953</v>
      </c>
      <c r="S66" s="142">
        <v>17.996825746696398</v>
      </c>
      <c r="T66" s="1"/>
      <c r="U66" s="104" t="s">
        <v>1186</v>
      </c>
      <c r="V66" s="411">
        <v>280</v>
      </c>
      <c r="W66" s="499">
        <f t="shared" si="2"/>
        <v>3.6815462494247586E-3</v>
      </c>
      <c r="X66" s="188">
        <v>9</v>
      </c>
      <c r="Y66" s="410">
        <v>1</v>
      </c>
      <c r="Z66" s="410">
        <v>113</v>
      </c>
      <c r="AA66" s="142">
        <v>92.484885204081607</v>
      </c>
      <c r="AB66" s="142">
        <v>9.6169062179102909</v>
      </c>
      <c r="AC66" s="1"/>
      <c r="AD66" s="104" t="s">
        <v>764</v>
      </c>
      <c r="AE66" s="411">
        <v>165</v>
      </c>
      <c r="AF66" s="499">
        <f t="shared" si="3"/>
        <v>3.6939195844900154E-3</v>
      </c>
      <c r="AG66" s="188">
        <v>6</v>
      </c>
      <c r="AH66" s="410">
        <v>1</v>
      </c>
      <c r="AI66" s="410">
        <v>42</v>
      </c>
      <c r="AJ66" s="142">
        <v>40.8321763085399</v>
      </c>
      <c r="AK66" s="142">
        <v>6.3900059709314796</v>
      </c>
      <c r="AL66" s="1"/>
      <c r="AM66" s="104" t="s">
        <v>1084</v>
      </c>
      <c r="AN66" s="411">
        <v>111</v>
      </c>
      <c r="AO66" s="499">
        <f t="shared" si="4"/>
        <v>4.2489664676159857E-3</v>
      </c>
      <c r="AP66" s="188">
        <v>3</v>
      </c>
      <c r="AQ66" s="410">
        <v>1</v>
      </c>
      <c r="AR66" s="410">
        <v>21</v>
      </c>
      <c r="AS66" s="142">
        <v>13.378297216135101</v>
      </c>
      <c r="AT66" s="142">
        <v>3.6576354679129901</v>
      </c>
      <c r="AU66" s="1"/>
      <c r="AV66" s="104" t="s">
        <v>1098</v>
      </c>
      <c r="AW66" s="411">
        <v>118</v>
      </c>
      <c r="AX66" s="499">
        <f t="shared" si="5"/>
        <v>3.6558540136939618E-3</v>
      </c>
      <c r="AY66" s="188">
        <v>3</v>
      </c>
      <c r="AZ66" s="410">
        <v>1</v>
      </c>
      <c r="BA66" s="410">
        <v>43</v>
      </c>
      <c r="BB66" s="142">
        <v>22.6573542085608</v>
      </c>
      <c r="BC66" s="142">
        <v>4.75997418150149</v>
      </c>
      <c r="BD66" s="75"/>
    </row>
    <row r="67" spans="2:56" ht="11.25" customHeight="1" x14ac:dyDescent="0.25">
      <c r="B67" s="113"/>
      <c r="C67" s="104" t="s">
        <v>1170</v>
      </c>
      <c r="D67" s="411">
        <v>869</v>
      </c>
      <c r="E67" s="499">
        <f t="shared" si="0"/>
        <v>3.7125963395252663E-3</v>
      </c>
      <c r="F67" s="188">
        <v>2</v>
      </c>
      <c r="G67" s="410">
        <v>1</v>
      </c>
      <c r="H67" s="410">
        <v>57</v>
      </c>
      <c r="I67" s="142">
        <v>9.0355884374325495</v>
      </c>
      <c r="J67" s="142">
        <v>3.0059255542066499</v>
      </c>
      <c r="K67" s="1"/>
      <c r="L67" s="104" t="s">
        <v>724</v>
      </c>
      <c r="M67" s="411">
        <v>211</v>
      </c>
      <c r="N67" s="310">
        <f t="shared" si="1"/>
        <v>3.8402737332556783E-3</v>
      </c>
      <c r="O67" s="410">
        <v>8</v>
      </c>
      <c r="P67" s="410">
        <v>1</v>
      </c>
      <c r="Q67" s="410">
        <v>42</v>
      </c>
      <c r="R67" s="142">
        <v>64.879764605467102</v>
      </c>
      <c r="S67" s="142">
        <v>8.0547976141841797</v>
      </c>
      <c r="T67" s="1"/>
      <c r="U67" s="104" t="s">
        <v>763</v>
      </c>
      <c r="V67" s="411">
        <v>268</v>
      </c>
      <c r="W67" s="499">
        <f t="shared" si="2"/>
        <v>3.5237656958779832E-3</v>
      </c>
      <c r="X67" s="188">
        <v>7</v>
      </c>
      <c r="Y67" s="410">
        <v>1</v>
      </c>
      <c r="Z67" s="410">
        <v>38</v>
      </c>
      <c r="AA67" s="142">
        <v>36.223657830251703</v>
      </c>
      <c r="AB67" s="142">
        <v>6.0186092937032996</v>
      </c>
      <c r="AC67" s="1"/>
      <c r="AD67" s="104" t="s">
        <v>874</v>
      </c>
      <c r="AE67" s="411">
        <v>165</v>
      </c>
      <c r="AF67" s="499">
        <f t="shared" si="3"/>
        <v>3.6939195844900154E-3</v>
      </c>
      <c r="AG67" s="188">
        <v>2</v>
      </c>
      <c r="AH67" s="410">
        <v>1</v>
      </c>
      <c r="AI67" s="410">
        <v>19</v>
      </c>
      <c r="AJ67" s="142">
        <v>4.88264462809917</v>
      </c>
      <c r="AK67" s="142">
        <v>2.2096707058064502</v>
      </c>
      <c r="AL67" s="1"/>
      <c r="AM67" s="104" t="s">
        <v>698</v>
      </c>
      <c r="AN67" s="411">
        <v>110</v>
      </c>
      <c r="AO67" s="499">
        <f t="shared" si="4"/>
        <v>4.2106874904302557E-3</v>
      </c>
      <c r="AP67" s="188">
        <v>8</v>
      </c>
      <c r="AQ67" s="410">
        <v>1</v>
      </c>
      <c r="AR67" s="410">
        <v>30</v>
      </c>
      <c r="AS67" s="142">
        <v>36.786859504132202</v>
      </c>
      <c r="AT67" s="142">
        <v>6.0652171852401304</v>
      </c>
      <c r="AU67" s="1"/>
      <c r="AV67" s="104" t="s">
        <v>984</v>
      </c>
      <c r="AW67" s="411">
        <v>116</v>
      </c>
      <c r="AX67" s="499">
        <f t="shared" si="5"/>
        <v>3.5938903863432167E-3</v>
      </c>
      <c r="AY67" s="188">
        <v>6</v>
      </c>
      <c r="AZ67" s="410">
        <v>1</v>
      </c>
      <c r="BA67" s="410">
        <v>53</v>
      </c>
      <c r="BB67" s="142">
        <v>51.230306183115303</v>
      </c>
      <c r="BC67" s="142">
        <v>7.1575349236392398</v>
      </c>
      <c r="BD67" s="75"/>
    </row>
    <row r="68" spans="2:56" ht="11.25" customHeight="1" x14ac:dyDescent="0.25">
      <c r="B68" s="113"/>
      <c r="C68" s="104" t="s">
        <v>1187</v>
      </c>
      <c r="D68" s="411">
        <v>868</v>
      </c>
      <c r="E68" s="499">
        <f t="shared" si="0"/>
        <v>3.7083240767640173E-3</v>
      </c>
      <c r="F68" s="188">
        <v>13</v>
      </c>
      <c r="G68" s="410">
        <v>1</v>
      </c>
      <c r="H68" s="410">
        <v>89</v>
      </c>
      <c r="I68" s="142">
        <v>108.549283006647</v>
      </c>
      <c r="J68" s="142">
        <v>10.4186987194489</v>
      </c>
      <c r="K68" s="1"/>
      <c r="L68" s="104" t="s">
        <v>880</v>
      </c>
      <c r="M68" s="411">
        <v>209</v>
      </c>
      <c r="N68" s="310">
        <f t="shared" si="1"/>
        <v>3.8038730343622597E-3</v>
      </c>
      <c r="O68" s="410">
        <v>11</v>
      </c>
      <c r="P68" s="410">
        <v>1</v>
      </c>
      <c r="Q68" s="410">
        <v>53</v>
      </c>
      <c r="R68" s="142">
        <v>82.199995421350295</v>
      </c>
      <c r="S68" s="142">
        <v>9.0664213128086093</v>
      </c>
      <c r="T68" s="1"/>
      <c r="U68" s="104" t="s">
        <v>724</v>
      </c>
      <c r="V68" s="411">
        <v>266</v>
      </c>
      <c r="W68" s="499">
        <f t="shared" si="2"/>
        <v>3.4974689369535205E-3</v>
      </c>
      <c r="X68" s="188">
        <v>16</v>
      </c>
      <c r="Y68" s="410">
        <v>1</v>
      </c>
      <c r="Z68" s="410">
        <v>55</v>
      </c>
      <c r="AA68" s="142">
        <v>147.75261461925501</v>
      </c>
      <c r="AB68" s="142">
        <v>12.1553533317323</v>
      </c>
      <c r="AC68" s="1"/>
      <c r="AD68" s="104" t="s">
        <v>752</v>
      </c>
      <c r="AE68" s="411">
        <v>164</v>
      </c>
      <c r="AF68" s="499">
        <f t="shared" si="3"/>
        <v>3.6715321930688638E-3</v>
      </c>
      <c r="AG68" s="188">
        <v>11</v>
      </c>
      <c r="AH68" s="410">
        <v>1</v>
      </c>
      <c r="AI68" s="410">
        <v>45</v>
      </c>
      <c r="AJ68" s="142">
        <v>77.498661511005395</v>
      </c>
      <c r="AK68" s="142">
        <v>8.8033324094348107</v>
      </c>
      <c r="AL68" s="1"/>
      <c r="AM68" s="104" t="s">
        <v>1187</v>
      </c>
      <c r="AN68" s="411">
        <v>109</v>
      </c>
      <c r="AO68" s="499">
        <f t="shared" si="4"/>
        <v>4.1724085132445257E-3</v>
      </c>
      <c r="AP68" s="188">
        <v>15</v>
      </c>
      <c r="AQ68" s="410">
        <v>3</v>
      </c>
      <c r="AR68" s="410">
        <v>64</v>
      </c>
      <c r="AS68" s="142">
        <v>89.446679572426603</v>
      </c>
      <c r="AT68" s="142">
        <v>9.4576254722010695</v>
      </c>
      <c r="AU68" s="1"/>
      <c r="AV68" s="104" t="s">
        <v>940</v>
      </c>
      <c r="AW68" s="411">
        <v>115</v>
      </c>
      <c r="AX68" s="499">
        <f t="shared" si="5"/>
        <v>3.5629085726678442E-3</v>
      </c>
      <c r="AY68" s="188">
        <v>7</v>
      </c>
      <c r="AZ68" s="410">
        <v>1</v>
      </c>
      <c r="BA68" s="410">
        <v>70</v>
      </c>
      <c r="BB68" s="142">
        <v>143.88627599243901</v>
      </c>
      <c r="BC68" s="142">
        <v>11.995260563757601</v>
      </c>
      <c r="BD68" s="75"/>
    </row>
    <row r="69" spans="2:56" ht="11.25" customHeight="1" x14ac:dyDescent="0.25">
      <c r="B69" s="113"/>
      <c r="C69" s="104" t="s">
        <v>998</v>
      </c>
      <c r="D69" s="411">
        <v>858</v>
      </c>
      <c r="E69" s="499">
        <f t="shared" si="0"/>
        <v>3.6656014491515286E-3</v>
      </c>
      <c r="F69" s="188">
        <v>4</v>
      </c>
      <c r="G69" s="410">
        <v>1</v>
      </c>
      <c r="H69" s="410">
        <v>44</v>
      </c>
      <c r="I69" s="142">
        <v>30.4761547698611</v>
      </c>
      <c r="J69" s="142">
        <v>5.5205212407761897</v>
      </c>
      <c r="K69" s="1"/>
      <c r="L69" s="104" t="s">
        <v>908</v>
      </c>
      <c r="M69" s="411">
        <v>206</v>
      </c>
      <c r="N69" s="310">
        <f t="shared" si="1"/>
        <v>3.7492719860221318E-3</v>
      </c>
      <c r="O69" s="410">
        <v>7</v>
      </c>
      <c r="P69" s="410">
        <v>1</v>
      </c>
      <c r="Q69" s="410">
        <v>50</v>
      </c>
      <c r="R69" s="142">
        <v>49.171929493825999</v>
      </c>
      <c r="S69" s="142">
        <v>7.0122699244842304</v>
      </c>
      <c r="T69" s="1"/>
      <c r="U69" s="104" t="s">
        <v>723</v>
      </c>
      <c r="V69" s="411">
        <v>263</v>
      </c>
      <c r="W69" s="499">
        <f t="shared" si="2"/>
        <v>3.4580237985668266E-3</v>
      </c>
      <c r="X69" s="188">
        <v>12</v>
      </c>
      <c r="Y69" s="410">
        <v>1</v>
      </c>
      <c r="Z69" s="410">
        <v>94</v>
      </c>
      <c r="AA69" s="142">
        <v>141.21979499486801</v>
      </c>
      <c r="AB69" s="142">
        <v>11.883593521947301</v>
      </c>
      <c r="AC69" s="1"/>
      <c r="AD69" s="104" t="s">
        <v>928</v>
      </c>
      <c r="AE69" s="411">
        <v>164</v>
      </c>
      <c r="AF69" s="499">
        <f t="shared" si="3"/>
        <v>3.6715321930688638E-3</v>
      </c>
      <c r="AG69" s="188">
        <v>1</v>
      </c>
      <c r="AH69" s="410">
        <v>1</v>
      </c>
      <c r="AI69" s="410">
        <v>46</v>
      </c>
      <c r="AJ69" s="142">
        <v>13.4828970850684</v>
      </c>
      <c r="AK69" s="142">
        <v>3.6719064646404602</v>
      </c>
      <c r="AL69" s="1"/>
      <c r="AM69" s="104" t="s">
        <v>841</v>
      </c>
      <c r="AN69" s="411">
        <v>105</v>
      </c>
      <c r="AO69" s="499">
        <f t="shared" si="4"/>
        <v>4.0192926045016075E-3</v>
      </c>
      <c r="AP69" s="188">
        <v>2</v>
      </c>
      <c r="AQ69" s="410">
        <v>1</v>
      </c>
      <c r="AR69" s="410">
        <v>5</v>
      </c>
      <c r="AS69" s="142">
        <v>1.6703854875283399</v>
      </c>
      <c r="AT69" s="142">
        <v>1.29243393932856</v>
      </c>
      <c r="AU69" s="1"/>
      <c r="AV69" s="104" t="s">
        <v>951</v>
      </c>
      <c r="AW69" s="411">
        <v>111</v>
      </c>
      <c r="AX69" s="499">
        <f t="shared" si="5"/>
        <v>3.4389813179663536E-3</v>
      </c>
      <c r="AY69" s="188">
        <v>1</v>
      </c>
      <c r="AZ69" s="410">
        <v>1</v>
      </c>
      <c r="BA69" s="410">
        <v>17</v>
      </c>
      <c r="BB69" s="142">
        <v>4.6751075399724096</v>
      </c>
      <c r="BC69" s="142">
        <v>2.1621996993738599</v>
      </c>
      <c r="BD69" s="75"/>
    </row>
    <row r="70" spans="2:56" ht="11.25" customHeight="1" x14ac:dyDescent="0.25">
      <c r="B70" s="113"/>
      <c r="C70" s="104" t="s">
        <v>1064</v>
      </c>
      <c r="D70" s="411">
        <v>852</v>
      </c>
      <c r="E70" s="499">
        <f t="shared" ref="E70:E133" si="6">D70/$D$541</f>
        <v>3.6399678725840354E-3</v>
      </c>
      <c r="F70" s="188">
        <v>3</v>
      </c>
      <c r="G70" s="410">
        <v>1</v>
      </c>
      <c r="H70" s="410">
        <v>44</v>
      </c>
      <c r="I70" s="142">
        <v>18.0496539487315</v>
      </c>
      <c r="J70" s="142">
        <v>4.2484884310459803</v>
      </c>
      <c r="K70" s="1"/>
      <c r="L70" s="104" t="s">
        <v>764</v>
      </c>
      <c r="M70" s="411">
        <v>199</v>
      </c>
      <c r="N70" s="310">
        <f t="shared" ref="N70:N133" si="7">M70/$M$531</f>
        <v>3.6218695398951661E-3</v>
      </c>
      <c r="O70" s="410">
        <v>5</v>
      </c>
      <c r="P70" s="410">
        <v>1</v>
      </c>
      <c r="Q70" s="410">
        <v>26</v>
      </c>
      <c r="R70" s="142">
        <v>18.205853387540699</v>
      </c>
      <c r="S70" s="142">
        <v>4.2668317739911803</v>
      </c>
      <c r="T70" s="1"/>
      <c r="U70" s="104" t="s">
        <v>924</v>
      </c>
      <c r="V70" s="411">
        <v>263</v>
      </c>
      <c r="W70" s="499">
        <f t="shared" ref="W70:W133" si="8">V70/$V$534</f>
        <v>3.4580237985668266E-3</v>
      </c>
      <c r="X70" s="188">
        <v>5</v>
      </c>
      <c r="Y70" s="410">
        <v>2</v>
      </c>
      <c r="Z70" s="410">
        <v>21</v>
      </c>
      <c r="AA70" s="142">
        <v>7.43954661770446</v>
      </c>
      <c r="AB70" s="142">
        <v>2.7275532291239499</v>
      </c>
      <c r="AC70" s="1"/>
      <c r="AD70" s="104" t="s">
        <v>926</v>
      </c>
      <c r="AE70" s="411">
        <v>163</v>
      </c>
      <c r="AF70" s="499">
        <f t="shared" ref="AF70:AF133" si="9">AE70/$AE$529</f>
        <v>3.6491448016477122E-3</v>
      </c>
      <c r="AG70" s="188">
        <v>4</v>
      </c>
      <c r="AH70" s="410">
        <v>2</v>
      </c>
      <c r="AI70" s="410">
        <v>14</v>
      </c>
      <c r="AJ70" s="142">
        <v>6.0364334374647104</v>
      </c>
      <c r="AK70" s="142">
        <v>2.4569154314841</v>
      </c>
      <c r="AL70" s="1"/>
      <c r="AM70" s="104" t="s">
        <v>852</v>
      </c>
      <c r="AN70" s="411">
        <v>104</v>
      </c>
      <c r="AO70" s="499">
        <f t="shared" ref="AO70:AO133" si="10">AN70/$AN$514</f>
        <v>3.9810136273158783E-3</v>
      </c>
      <c r="AP70" s="188">
        <v>1</v>
      </c>
      <c r="AQ70" s="410">
        <v>1</v>
      </c>
      <c r="AR70" s="410">
        <v>10</v>
      </c>
      <c r="AS70" s="142">
        <v>2.8416235207100602</v>
      </c>
      <c r="AT70" s="142">
        <v>1.68571157696388</v>
      </c>
      <c r="AU70" s="1"/>
      <c r="AV70" s="104" t="s">
        <v>698</v>
      </c>
      <c r="AW70" s="411">
        <v>106</v>
      </c>
      <c r="AX70" s="499">
        <f t="shared" ref="AX70:AX133" si="11">AW70/$AW$524</f>
        <v>3.2840722495894909E-3</v>
      </c>
      <c r="AY70" s="188">
        <v>7</v>
      </c>
      <c r="AZ70" s="410">
        <v>1</v>
      </c>
      <c r="BA70" s="410">
        <v>42</v>
      </c>
      <c r="BB70" s="142">
        <v>48.890085439658201</v>
      </c>
      <c r="BC70" s="142">
        <v>6.99214455225707</v>
      </c>
      <c r="BD70" s="75"/>
    </row>
    <row r="71" spans="2:56" ht="11.25" customHeight="1" x14ac:dyDescent="0.25">
      <c r="B71" s="113"/>
      <c r="C71" s="104" t="s">
        <v>1098</v>
      </c>
      <c r="D71" s="411">
        <v>819</v>
      </c>
      <c r="E71" s="499">
        <f t="shared" si="6"/>
        <v>3.4989832014628228E-3</v>
      </c>
      <c r="F71" s="188">
        <v>3</v>
      </c>
      <c r="G71" s="410">
        <v>1</v>
      </c>
      <c r="H71" s="410">
        <v>43</v>
      </c>
      <c r="I71" s="142">
        <v>12.6675730998075</v>
      </c>
      <c r="J71" s="142">
        <v>3.5591534245951699</v>
      </c>
      <c r="K71" s="1"/>
      <c r="L71" s="104" t="s">
        <v>1152</v>
      </c>
      <c r="M71" s="411">
        <v>198</v>
      </c>
      <c r="N71" s="310">
        <f t="shared" si="7"/>
        <v>3.6036691904484568E-3</v>
      </c>
      <c r="O71" s="410">
        <v>13</v>
      </c>
      <c r="P71" s="410">
        <v>1</v>
      </c>
      <c r="Q71" s="410">
        <v>69</v>
      </c>
      <c r="R71" s="142">
        <v>110.650035710642</v>
      </c>
      <c r="S71" s="142">
        <v>10.519032070995999</v>
      </c>
      <c r="T71" s="1"/>
      <c r="U71" s="104" t="s">
        <v>754</v>
      </c>
      <c r="V71" s="411">
        <v>260</v>
      </c>
      <c r="W71" s="499">
        <f t="shared" si="8"/>
        <v>3.4185786601801326E-3</v>
      </c>
      <c r="X71" s="188">
        <v>8</v>
      </c>
      <c r="Y71" s="410">
        <v>1</v>
      </c>
      <c r="Z71" s="410">
        <v>48</v>
      </c>
      <c r="AA71" s="142">
        <v>35.265443786982203</v>
      </c>
      <c r="AB71" s="142">
        <v>5.9384715025823098</v>
      </c>
      <c r="AC71" s="1"/>
      <c r="AD71" s="104" t="s">
        <v>998</v>
      </c>
      <c r="AE71" s="411">
        <v>159</v>
      </c>
      <c r="AF71" s="499">
        <f t="shared" si="9"/>
        <v>3.5595952359631054E-3</v>
      </c>
      <c r="AG71" s="188">
        <v>3</v>
      </c>
      <c r="AH71" s="410">
        <v>1</v>
      </c>
      <c r="AI71" s="410">
        <v>28</v>
      </c>
      <c r="AJ71" s="142">
        <v>28.680194612554899</v>
      </c>
      <c r="AK71" s="142">
        <v>5.35538930541514</v>
      </c>
      <c r="AL71" s="1"/>
      <c r="AM71" s="104" t="s">
        <v>881</v>
      </c>
      <c r="AN71" s="411">
        <v>102</v>
      </c>
      <c r="AO71" s="499">
        <f t="shared" si="10"/>
        <v>3.9044556729444188E-3</v>
      </c>
      <c r="AP71" s="188">
        <v>8</v>
      </c>
      <c r="AQ71" s="410">
        <v>1</v>
      </c>
      <c r="AR71" s="410">
        <v>28</v>
      </c>
      <c r="AS71" s="142">
        <v>61.026143790849702</v>
      </c>
      <c r="AT71" s="142">
        <v>7.8119231813203101</v>
      </c>
      <c r="AU71" s="1"/>
      <c r="AV71" s="104" t="s">
        <v>912</v>
      </c>
      <c r="AW71" s="411">
        <v>105</v>
      </c>
      <c r="AX71" s="499">
        <f t="shared" si="11"/>
        <v>3.2530904359141183E-3</v>
      </c>
      <c r="AY71" s="188">
        <v>3</v>
      </c>
      <c r="AZ71" s="410">
        <v>1</v>
      </c>
      <c r="BA71" s="410">
        <v>17</v>
      </c>
      <c r="BB71" s="142">
        <v>6.5128344671201797</v>
      </c>
      <c r="BC71" s="142">
        <v>2.5520255616118299</v>
      </c>
      <c r="BD71" s="75"/>
    </row>
    <row r="72" spans="2:56" ht="11.25" customHeight="1" x14ac:dyDescent="0.25">
      <c r="B72" s="113"/>
      <c r="C72" s="104" t="s">
        <v>989</v>
      </c>
      <c r="D72" s="411">
        <v>804</v>
      </c>
      <c r="E72" s="499">
        <f t="shared" si="6"/>
        <v>3.4348992600440899E-3</v>
      </c>
      <c r="F72" s="188">
        <v>8</v>
      </c>
      <c r="G72" s="410">
        <v>1</v>
      </c>
      <c r="H72" s="410">
        <v>64</v>
      </c>
      <c r="I72" s="142">
        <v>61.391084069701201</v>
      </c>
      <c r="J72" s="142">
        <v>7.83524626732952</v>
      </c>
      <c r="K72" s="1"/>
      <c r="L72" s="104" t="s">
        <v>1134</v>
      </c>
      <c r="M72" s="411">
        <v>197</v>
      </c>
      <c r="N72" s="310">
        <f t="shared" si="7"/>
        <v>3.5854688410017471E-3</v>
      </c>
      <c r="O72" s="410">
        <v>3</v>
      </c>
      <c r="P72" s="410">
        <v>1</v>
      </c>
      <c r="Q72" s="410">
        <v>29</v>
      </c>
      <c r="R72" s="142">
        <v>15.901414620320001</v>
      </c>
      <c r="S72" s="142">
        <v>3.9876577862599998</v>
      </c>
      <c r="T72" s="1"/>
      <c r="U72" s="104" t="s">
        <v>1023</v>
      </c>
      <c r="V72" s="411">
        <v>256</v>
      </c>
      <c r="W72" s="499">
        <f t="shared" si="8"/>
        <v>3.3659851423312077E-3</v>
      </c>
      <c r="X72" s="188">
        <v>17</v>
      </c>
      <c r="Y72" s="410">
        <v>1</v>
      </c>
      <c r="Z72" s="410">
        <v>258</v>
      </c>
      <c r="AA72" s="142">
        <v>529.01654052734398</v>
      </c>
      <c r="AB72" s="142">
        <v>23.0003595738707</v>
      </c>
      <c r="AC72" s="1"/>
      <c r="AD72" s="104" t="s">
        <v>1054</v>
      </c>
      <c r="AE72" s="411">
        <v>159</v>
      </c>
      <c r="AF72" s="499">
        <f t="shared" si="9"/>
        <v>3.5595952359631054E-3</v>
      </c>
      <c r="AG72" s="188">
        <v>6</v>
      </c>
      <c r="AH72" s="410">
        <v>1</v>
      </c>
      <c r="AI72" s="410">
        <v>37</v>
      </c>
      <c r="AJ72" s="142">
        <v>42.444839998417798</v>
      </c>
      <c r="AK72" s="142">
        <v>6.5149704526127996</v>
      </c>
      <c r="AL72" s="1"/>
      <c r="AM72" s="104" t="s">
        <v>1098</v>
      </c>
      <c r="AN72" s="411">
        <v>102</v>
      </c>
      <c r="AO72" s="499">
        <f t="shared" si="10"/>
        <v>3.9044556729444188E-3</v>
      </c>
      <c r="AP72" s="188">
        <v>3</v>
      </c>
      <c r="AQ72" s="410">
        <v>1</v>
      </c>
      <c r="AR72" s="410">
        <v>17</v>
      </c>
      <c r="AS72" s="142">
        <v>6.1262014609765503</v>
      </c>
      <c r="AT72" s="142">
        <v>2.47511645402323</v>
      </c>
      <c r="AU72" s="1"/>
      <c r="AV72" s="104" t="s">
        <v>1105</v>
      </c>
      <c r="AW72" s="411">
        <v>105</v>
      </c>
      <c r="AX72" s="499">
        <f t="shared" si="11"/>
        <v>3.2530904359141183E-3</v>
      </c>
      <c r="AY72" s="188">
        <v>7</v>
      </c>
      <c r="AZ72" s="410">
        <v>1</v>
      </c>
      <c r="BA72" s="410">
        <v>38</v>
      </c>
      <c r="BB72" s="142">
        <v>31.7427664399093</v>
      </c>
      <c r="BC72" s="142">
        <v>5.6340719235655197</v>
      </c>
      <c r="BD72" s="75"/>
    </row>
    <row r="73" spans="2:56" ht="11.25" customHeight="1" x14ac:dyDescent="0.25">
      <c r="B73" s="113"/>
      <c r="C73" s="104" t="s">
        <v>754</v>
      </c>
      <c r="D73" s="411">
        <v>801</v>
      </c>
      <c r="E73" s="499">
        <f t="shared" si="6"/>
        <v>3.4220824717603429E-3</v>
      </c>
      <c r="F73" s="188">
        <v>9</v>
      </c>
      <c r="G73" s="410">
        <v>1</v>
      </c>
      <c r="H73" s="410">
        <v>54</v>
      </c>
      <c r="I73" s="142">
        <v>52.938792177693003</v>
      </c>
      <c r="J73" s="142">
        <v>7.2759049043877004</v>
      </c>
      <c r="K73" s="1"/>
      <c r="L73" s="104" t="s">
        <v>1167</v>
      </c>
      <c r="M73" s="411">
        <v>196</v>
      </c>
      <c r="N73" s="310">
        <f t="shared" si="7"/>
        <v>3.5672684915550377E-3</v>
      </c>
      <c r="O73" s="410">
        <v>1</v>
      </c>
      <c r="P73" s="410">
        <v>1</v>
      </c>
      <c r="Q73" s="410">
        <v>14</v>
      </c>
      <c r="R73" s="142">
        <v>1.1433777592669701</v>
      </c>
      <c r="S73" s="142">
        <v>1.0692884359549399</v>
      </c>
      <c r="T73" s="1"/>
      <c r="U73" s="104" t="s">
        <v>1053</v>
      </c>
      <c r="V73" s="411">
        <v>256</v>
      </c>
      <c r="W73" s="499">
        <f t="shared" si="8"/>
        <v>3.3659851423312077E-3</v>
      </c>
      <c r="X73" s="188">
        <v>1</v>
      </c>
      <c r="Y73" s="410">
        <v>1</v>
      </c>
      <c r="Z73" s="410">
        <v>7</v>
      </c>
      <c r="AA73" s="142">
        <v>0.31640625</v>
      </c>
      <c r="AB73" s="142">
        <v>0.5625</v>
      </c>
      <c r="AC73" s="1"/>
      <c r="AD73" s="104" t="s">
        <v>971</v>
      </c>
      <c r="AE73" s="411">
        <v>157</v>
      </c>
      <c r="AF73" s="499">
        <f t="shared" si="9"/>
        <v>3.5148204531208023E-3</v>
      </c>
      <c r="AG73" s="188">
        <v>5</v>
      </c>
      <c r="AH73" s="410">
        <v>1</v>
      </c>
      <c r="AI73" s="410">
        <v>34</v>
      </c>
      <c r="AJ73" s="142">
        <v>29.125887459937498</v>
      </c>
      <c r="AK73" s="142">
        <v>5.3968405071798697</v>
      </c>
      <c r="AL73" s="1"/>
      <c r="AM73" s="104" t="s">
        <v>840</v>
      </c>
      <c r="AN73" s="411">
        <v>98</v>
      </c>
      <c r="AO73" s="499">
        <f t="shared" si="10"/>
        <v>3.7513397642015005E-3</v>
      </c>
      <c r="AP73" s="188">
        <v>3</v>
      </c>
      <c r="AQ73" s="410">
        <v>1</v>
      </c>
      <c r="AR73" s="410">
        <v>9</v>
      </c>
      <c r="AS73" s="142">
        <v>4.0950645564348198</v>
      </c>
      <c r="AT73" s="142">
        <v>2.02362658522634</v>
      </c>
      <c r="AU73" s="1"/>
      <c r="AV73" s="104" t="s">
        <v>1200</v>
      </c>
      <c r="AW73" s="411">
        <v>100</v>
      </c>
      <c r="AX73" s="499">
        <f t="shared" si="11"/>
        <v>3.0981813675372556E-3</v>
      </c>
      <c r="AY73" s="188">
        <v>10</v>
      </c>
      <c r="AZ73" s="410">
        <v>1</v>
      </c>
      <c r="BA73" s="410">
        <v>39</v>
      </c>
      <c r="BB73" s="142">
        <v>36.2624</v>
      </c>
      <c r="BC73" s="142">
        <v>6.0218269652988203</v>
      </c>
      <c r="BD73" s="75"/>
    </row>
    <row r="74" spans="2:56" ht="11.25" customHeight="1" x14ac:dyDescent="0.25">
      <c r="B74" s="113"/>
      <c r="C74" s="104" t="s">
        <v>874</v>
      </c>
      <c r="D74" s="411">
        <v>776</v>
      </c>
      <c r="E74" s="499">
        <f t="shared" si="6"/>
        <v>3.3152759027291214E-3</v>
      </c>
      <c r="F74" s="188">
        <v>2</v>
      </c>
      <c r="G74" s="410">
        <v>1</v>
      </c>
      <c r="H74" s="410">
        <v>64</v>
      </c>
      <c r="I74" s="142">
        <v>9.2209038553512599</v>
      </c>
      <c r="J74" s="142">
        <v>3.03659412094393</v>
      </c>
      <c r="K74" s="1"/>
      <c r="L74" s="104" t="s">
        <v>840</v>
      </c>
      <c r="M74" s="411">
        <v>191</v>
      </c>
      <c r="N74" s="310">
        <f t="shared" si="7"/>
        <v>3.4762667443214912E-3</v>
      </c>
      <c r="O74" s="410">
        <v>2</v>
      </c>
      <c r="P74" s="410">
        <v>1</v>
      </c>
      <c r="Q74" s="410">
        <v>12</v>
      </c>
      <c r="R74" s="142">
        <v>3.8484690660892</v>
      </c>
      <c r="S74" s="142">
        <v>1.96175153016104</v>
      </c>
      <c r="T74" s="1"/>
      <c r="U74" s="104" t="s">
        <v>1167</v>
      </c>
      <c r="V74" s="411">
        <v>256</v>
      </c>
      <c r="W74" s="499">
        <f t="shared" si="8"/>
        <v>3.3659851423312077E-3</v>
      </c>
      <c r="X74" s="188">
        <v>1</v>
      </c>
      <c r="Y74" s="410">
        <v>1</v>
      </c>
      <c r="Z74" s="410">
        <v>22</v>
      </c>
      <c r="AA74" s="142">
        <v>2.2253265380859402</v>
      </c>
      <c r="AB74" s="142">
        <v>1.4917528408171199</v>
      </c>
      <c r="AC74" s="1"/>
      <c r="AD74" s="104" t="s">
        <v>1197</v>
      </c>
      <c r="AE74" s="411">
        <v>155</v>
      </c>
      <c r="AF74" s="499">
        <f t="shared" si="9"/>
        <v>3.4700456702784991E-3</v>
      </c>
      <c r="AG74" s="188">
        <v>11</v>
      </c>
      <c r="AH74" s="410">
        <v>1</v>
      </c>
      <c r="AI74" s="410">
        <v>60</v>
      </c>
      <c r="AJ74" s="142">
        <v>115.926077003122</v>
      </c>
      <c r="AK74" s="142">
        <v>10.766897278377</v>
      </c>
      <c r="AL74" s="1"/>
      <c r="AM74" s="104" t="s">
        <v>994</v>
      </c>
      <c r="AN74" s="411">
        <v>98</v>
      </c>
      <c r="AO74" s="499">
        <f t="shared" si="10"/>
        <v>3.7513397642015005E-3</v>
      </c>
      <c r="AP74" s="188">
        <v>1</v>
      </c>
      <c r="AQ74" s="410">
        <v>1</v>
      </c>
      <c r="AR74" s="410">
        <v>8</v>
      </c>
      <c r="AS74" s="142">
        <v>1.1462932111620201</v>
      </c>
      <c r="AT74" s="142">
        <v>1.0706508353156099</v>
      </c>
      <c r="AU74" s="1"/>
      <c r="AV74" s="104" t="s">
        <v>752</v>
      </c>
      <c r="AW74" s="411">
        <v>99</v>
      </c>
      <c r="AX74" s="499">
        <f t="shared" si="11"/>
        <v>3.0671995538618831E-3</v>
      </c>
      <c r="AY74" s="188">
        <v>14</v>
      </c>
      <c r="AZ74" s="410">
        <v>1</v>
      </c>
      <c r="BA74" s="410">
        <v>60</v>
      </c>
      <c r="BB74" s="142">
        <v>147.26905417814501</v>
      </c>
      <c r="BC74" s="142">
        <v>12.135446187847601</v>
      </c>
      <c r="BD74" s="75"/>
    </row>
    <row r="75" spans="2:56" ht="11.25" customHeight="1" x14ac:dyDescent="0.25">
      <c r="B75" s="113"/>
      <c r="C75" s="104" t="s">
        <v>1084</v>
      </c>
      <c r="D75" s="411">
        <v>762</v>
      </c>
      <c r="E75" s="499">
        <f t="shared" si="6"/>
        <v>3.2554642240716371E-3</v>
      </c>
      <c r="F75" s="188">
        <v>3</v>
      </c>
      <c r="G75" s="410">
        <v>1</v>
      </c>
      <c r="H75" s="410">
        <v>52</v>
      </c>
      <c r="I75" s="142">
        <v>18.773713325204401</v>
      </c>
      <c r="J75" s="142">
        <v>4.3328643326562197</v>
      </c>
      <c r="K75" s="1"/>
      <c r="L75" s="104" t="s">
        <v>1197</v>
      </c>
      <c r="M75" s="411">
        <v>191</v>
      </c>
      <c r="N75" s="310">
        <f t="shared" si="7"/>
        <v>3.4762667443214912E-3</v>
      </c>
      <c r="O75" s="410">
        <v>8</v>
      </c>
      <c r="P75" s="410">
        <v>1</v>
      </c>
      <c r="Q75" s="410">
        <v>27</v>
      </c>
      <c r="R75" s="142">
        <v>28.804802499931501</v>
      </c>
      <c r="S75" s="142">
        <v>5.3670105738606004</v>
      </c>
      <c r="T75" s="1"/>
      <c r="U75" s="104" t="s">
        <v>997</v>
      </c>
      <c r="V75" s="411">
        <v>255</v>
      </c>
      <c r="W75" s="499">
        <f t="shared" si="8"/>
        <v>3.3528367628689764E-3</v>
      </c>
      <c r="X75" s="188">
        <v>10</v>
      </c>
      <c r="Y75" s="410">
        <v>1</v>
      </c>
      <c r="Z75" s="410">
        <v>95</v>
      </c>
      <c r="AA75" s="142">
        <v>166.681061130335</v>
      </c>
      <c r="AB75" s="142">
        <v>12.910501970501899</v>
      </c>
      <c r="AC75" s="1"/>
      <c r="AD75" s="104" t="s">
        <v>1185</v>
      </c>
      <c r="AE75" s="411">
        <v>154</v>
      </c>
      <c r="AF75" s="499">
        <f t="shared" si="9"/>
        <v>3.4476582788573475E-3</v>
      </c>
      <c r="AG75" s="188">
        <v>4</v>
      </c>
      <c r="AH75" s="410">
        <v>1</v>
      </c>
      <c r="AI75" s="410">
        <v>39</v>
      </c>
      <c r="AJ75" s="142">
        <v>42.555616461460602</v>
      </c>
      <c r="AK75" s="142">
        <v>6.5234665984781897</v>
      </c>
      <c r="AL75" s="1"/>
      <c r="AM75" s="104" t="s">
        <v>739</v>
      </c>
      <c r="AN75" s="411">
        <v>94</v>
      </c>
      <c r="AO75" s="499">
        <f t="shared" si="10"/>
        <v>3.5982238554585822E-3</v>
      </c>
      <c r="AP75" s="188">
        <v>1</v>
      </c>
      <c r="AQ75" s="410">
        <v>1</v>
      </c>
      <c r="AR75" s="410">
        <v>13</v>
      </c>
      <c r="AS75" s="142">
        <v>3.4608420099592601</v>
      </c>
      <c r="AT75" s="142">
        <v>1.86033384368485</v>
      </c>
      <c r="AU75" s="1"/>
      <c r="AV75" s="104" t="s">
        <v>759</v>
      </c>
      <c r="AW75" s="411">
        <v>99</v>
      </c>
      <c r="AX75" s="499">
        <f t="shared" si="11"/>
        <v>3.0671995538618831E-3</v>
      </c>
      <c r="AY75" s="188">
        <v>7</v>
      </c>
      <c r="AZ75" s="410">
        <v>1</v>
      </c>
      <c r="BA75" s="410">
        <v>44</v>
      </c>
      <c r="BB75" s="142">
        <v>46.187327823691497</v>
      </c>
      <c r="BC75" s="142">
        <v>6.7961259423065004</v>
      </c>
      <c r="BD75" s="75"/>
    </row>
    <row r="76" spans="2:56" ht="11.25" customHeight="1" x14ac:dyDescent="0.25">
      <c r="B76" s="113"/>
      <c r="C76" s="104" t="s">
        <v>1167</v>
      </c>
      <c r="D76" s="411">
        <v>752</v>
      </c>
      <c r="E76" s="499">
        <f t="shared" si="6"/>
        <v>3.2127415964591484E-3</v>
      </c>
      <c r="F76" s="188">
        <v>1</v>
      </c>
      <c r="G76" s="410">
        <v>1</v>
      </c>
      <c r="H76" s="410">
        <v>22</v>
      </c>
      <c r="I76" s="142">
        <v>1.3727648257129901</v>
      </c>
      <c r="J76" s="142">
        <v>1.1716504707945099</v>
      </c>
      <c r="K76" s="1"/>
      <c r="L76" s="104" t="s">
        <v>848</v>
      </c>
      <c r="M76" s="411">
        <v>189</v>
      </c>
      <c r="N76" s="310">
        <f t="shared" si="7"/>
        <v>3.4398660454280721E-3</v>
      </c>
      <c r="O76" s="410">
        <v>1</v>
      </c>
      <c r="P76" s="410">
        <v>1</v>
      </c>
      <c r="Q76" s="410">
        <v>3</v>
      </c>
      <c r="R76" s="142">
        <v>3.6337168612300803E-2</v>
      </c>
      <c r="S76" s="142">
        <v>0.19062310618679201</v>
      </c>
      <c r="T76" s="1"/>
      <c r="U76" s="104" t="s">
        <v>960</v>
      </c>
      <c r="V76" s="411">
        <v>253</v>
      </c>
      <c r="W76" s="499">
        <f t="shared" si="8"/>
        <v>3.3265400039445138E-3</v>
      </c>
      <c r="X76" s="188">
        <v>2</v>
      </c>
      <c r="Y76" s="410">
        <v>1</v>
      </c>
      <c r="Z76" s="410">
        <v>66</v>
      </c>
      <c r="AA76" s="142">
        <v>20.191473074099001</v>
      </c>
      <c r="AB76" s="142">
        <v>4.4934923026638103</v>
      </c>
      <c r="AC76" s="1"/>
      <c r="AD76" s="104" t="s">
        <v>994</v>
      </c>
      <c r="AE76" s="411">
        <v>152</v>
      </c>
      <c r="AF76" s="499">
        <f t="shared" si="9"/>
        <v>3.4028834960150444E-3</v>
      </c>
      <c r="AG76" s="188">
        <v>1</v>
      </c>
      <c r="AH76" s="410">
        <v>1</v>
      </c>
      <c r="AI76" s="410">
        <v>14</v>
      </c>
      <c r="AJ76" s="142">
        <v>1.64387119113573</v>
      </c>
      <c r="AK76" s="142">
        <v>1.2821354028088201</v>
      </c>
      <c r="AL76" s="1"/>
      <c r="AM76" s="104" t="s">
        <v>1134</v>
      </c>
      <c r="AN76" s="411">
        <v>91</v>
      </c>
      <c r="AO76" s="499">
        <f t="shared" si="10"/>
        <v>3.4833869239013935E-3</v>
      </c>
      <c r="AP76" s="188">
        <v>6</v>
      </c>
      <c r="AQ76" s="410">
        <v>1</v>
      </c>
      <c r="AR76" s="410">
        <v>19</v>
      </c>
      <c r="AS76" s="142">
        <v>15.2162782272672</v>
      </c>
      <c r="AT76" s="142">
        <v>3.9008048178891501</v>
      </c>
      <c r="AU76" s="1"/>
      <c r="AV76" s="104" t="s">
        <v>1184</v>
      </c>
      <c r="AW76" s="411">
        <v>99</v>
      </c>
      <c r="AX76" s="499">
        <f t="shared" si="11"/>
        <v>3.0671995538618831E-3</v>
      </c>
      <c r="AY76" s="188">
        <v>7</v>
      </c>
      <c r="AZ76" s="410">
        <v>1</v>
      </c>
      <c r="BA76" s="410">
        <v>56</v>
      </c>
      <c r="BB76" s="142">
        <v>69.904499540863199</v>
      </c>
      <c r="BC76" s="142">
        <v>8.3608910733762798</v>
      </c>
      <c r="BD76" s="75"/>
    </row>
    <row r="77" spans="2:56" ht="11.25" customHeight="1" x14ac:dyDescent="0.25">
      <c r="B77" s="113"/>
      <c r="C77" s="104" t="s">
        <v>1134</v>
      </c>
      <c r="D77" s="411">
        <v>735</v>
      </c>
      <c r="E77" s="499">
        <f t="shared" si="6"/>
        <v>3.140113129517918E-3</v>
      </c>
      <c r="F77" s="188">
        <v>5</v>
      </c>
      <c r="G77" s="410">
        <v>1</v>
      </c>
      <c r="H77" s="410">
        <v>43</v>
      </c>
      <c r="I77" s="142">
        <v>23.515102040816299</v>
      </c>
      <c r="J77" s="142">
        <v>4.8492372638195702</v>
      </c>
      <c r="K77" s="1"/>
      <c r="L77" s="104" t="s">
        <v>997</v>
      </c>
      <c r="M77" s="411">
        <v>189</v>
      </c>
      <c r="N77" s="310">
        <f t="shared" si="7"/>
        <v>3.4398660454280721E-3</v>
      </c>
      <c r="O77" s="410">
        <v>14</v>
      </c>
      <c r="P77" s="410">
        <v>1</v>
      </c>
      <c r="Q77" s="410">
        <v>83</v>
      </c>
      <c r="R77" s="142">
        <v>146.83704263598401</v>
      </c>
      <c r="S77" s="142">
        <v>12.117633541083199</v>
      </c>
      <c r="T77" s="1"/>
      <c r="U77" s="104" t="s">
        <v>787</v>
      </c>
      <c r="V77" s="411">
        <v>246</v>
      </c>
      <c r="W77" s="499">
        <f t="shared" si="8"/>
        <v>3.234501347708895E-3</v>
      </c>
      <c r="X77" s="188">
        <v>8</v>
      </c>
      <c r="Y77" s="410">
        <v>1</v>
      </c>
      <c r="Z77" s="410">
        <v>41</v>
      </c>
      <c r="AA77" s="142">
        <v>44.212704078260302</v>
      </c>
      <c r="AB77" s="142">
        <v>6.6492634237380202</v>
      </c>
      <c r="AC77" s="1"/>
      <c r="AD77" s="104" t="s">
        <v>1186</v>
      </c>
      <c r="AE77" s="411">
        <v>151</v>
      </c>
      <c r="AF77" s="499">
        <f t="shared" si="9"/>
        <v>3.3804961045938928E-3</v>
      </c>
      <c r="AG77" s="188">
        <v>12</v>
      </c>
      <c r="AH77" s="410">
        <v>1</v>
      </c>
      <c r="AI77" s="410">
        <v>90</v>
      </c>
      <c r="AJ77" s="142">
        <v>121.923599842112</v>
      </c>
      <c r="AK77" s="142">
        <v>11.0419020029211</v>
      </c>
      <c r="AL77" s="1"/>
      <c r="AM77" s="104" t="s">
        <v>1050</v>
      </c>
      <c r="AN77" s="411">
        <v>90</v>
      </c>
      <c r="AO77" s="499">
        <f t="shared" si="10"/>
        <v>3.445107946715664E-3</v>
      </c>
      <c r="AP77" s="188">
        <v>13</v>
      </c>
      <c r="AQ77" s="410">
        <v>2</v>
      </c>
      <c r="AR77" s="410">
        <v>38</v>
      </c>
      <c r="AS77" s="142">
        <v>40.722098765432101</v>
      </c>
      <c r="AT77" s="142">
        <v>6.3813868998386303</v>
      </c>
      <c r="AU77" s="1"/>
      <c r="AV77" s="104" t="s">
        <v>1136</v>
      </c>
      <c r="AW77" s="411">
        <v>97</v>
      </c>
      <c r="AX77" s="499">
        <f t="shared" si="11"/>
        <v>3.005235926511138E-3</v>
      </c>
      <c r="AY77" s="188">
        <v>5</v>
      </c>
      <c r="AZ77" s="410">
        <v>1</v>
      </c>
      <c r="BA77" s="410">
        <v>30</v>
      </c>
      <c r="BB77" s="142">
        <v>48.722499734297003</v>
      </c>
      <c r="BC77" s="142">
        <v>6.9801504091456996</v>
      </c>
      <c r="BD77" s="75"/>
    </row>
    <row r="78" spans="2:56" ht="11.25" customHeight="1" x14ac:dyDescent="0.25">
      <c r="B78" s="113"/>
      <c r="C78" s="104" t="s">
        <v>1200</v>
      </c>
      <c r="D78" s="411">
        <v>735</v>
      </c>
      <c r="E78" s="499">
        <f t="shared" si="6"/>
        <v>3.140113129517918E-3</v>
      </c>
      <c r="F78" s="188">
        <v>9</v>
      </c>
      <c r="G78" s="410">
        <v>1</v>
      </c>
      <c r="H78" s="410">
        <v>60</v>
      </c>
      <c r="I78" s="142">
        <v>52.949548799111497</v>
      </c>
      <c r="J78" s="142">
        <v>7.2766440615926404</v>
      </c>
      <c r="K78" s="1"/>
      <c r="L78" s="104" t="s">
        <v>874</v>
      </c>
      <c r="M78" s="411">
        <v>186</v>
      </c>
      <c r="N78" s="310">
        <f t="shared" si="7"/>
        <v>3.3852649970879441E-3</v>
      </c>
      <c r="O78" s="410">
        <v>3</v>
      </c>
      <c r="P78" s="410">
        <v>1</v>
      </c>
      <c r="Q78" s="410">
        <v>64</v>
      </c>
      <c r="R78" s="142">
        <v>29.459157127991698</v>
      </c>
      <c r="S78" s="142">
        <v>5.4276290521729402</v>
      </c>
      <c r="T78" s="1"/>
      <c r="U78" s="104" t="s">
        <v>983</v>
      </c>
      <c r="V78" s="411">
        <v>245</v>
      </c>
      <c r="W78" s="499">
        <f t="shared" si="8"/>
        <v>3.2213529682466636E-3</v>
      </c>
      <c r="X78" s="188">
        <v>1</v>
      </c>
      <c r="Y78" s="410">
        <v>1</v>
      </c>
      <c r="Z78" s="410">
        <v>8</v>
      </c>
      <c r="AA78" s="142">
        <v>0.69980841316118303</v>
      </c>
      <c r="AB78" s="142">
        <v>0.836545523663347</v>
      </c>
      <c r="AC78" s="1"/>
      <c r="AD78" s="104" t="s">
        <v>724</v>
      </c>
      <c r="AE78" s="411">
        <v>150</v>
      </c>
      <c r="AF78" s="499">
        <f t="shared" si="9"/>
        <v>3.3581087131727412E-3</v>
      </c>
      <c r="AG78" s="188">
        <v>11</v>
      </c>
      <c r="AH78" s="410">
        <v>1</v>
      </c>
      <c r="AI78" s="410">
        <v>42</v>
      </c>
      <c r="AJ78" s="142">
        <v>80.493155555555504</v>
      </c>
      <c r="AK78" s="142">
        <v>8.9717977883786197</v>
      </c>
      <c r="AL78" s="1"/>
      <c r="AM78" s="104" t="s">
        <v>1167</v>
      </c>
      <c r="AN78" s="411">
        <v>86</v>
      </c>
      <c r="AO78" s="499">
        <f t="shared" si="10"/>
        <v>3.2919920379727453E-3</v>
      </c>
      <c r="AP78" s="188">
        <v>1</v>
      </c>
      <c r="AQ78" s="410">
        <v>1</v>
      </c>
      <c r="AR78" s="410">
        <v>4</v>
      </c>
      <c r="AS78" s="142">
        <v>0.33707409410492201</v>
      </c>
      <c r="AT78" s="142">
        <v>0.58058082478232198</v>
      </c>
      <c r="AU78" s="1"/>
      <c r="AV78" s="104" t="s">
        <v>1208</v>
      </c>
      <c r="AW78" s="411">
        <v>97</v>
      </c>
      <c r="AX78" s="499">
        <f t="shared" si="11"/>
        <v>3.005235926511138E-3</v>
      </c>
      <c r="AY78" s="188">
        <v>3</v>
      </c>
      <c r="AZ78" s="410">
        <v>1</v>
      </c>
      <c r="BA78" s="410">
        <v>10</v>
      </c>
      <c r="BB78" s="142">
        <v>3.0462323307471602</v>
      </c>
      <c r="BC78" s="142">
        <v>1.7453459057582701</v>
      </c>
      <c r="BD78" s="75"/>
    </row>
    <row r="79" spans="2:56" ht="11.25" customHeight="1" x14ac:dyDescent="0.25">
      <c r="B79" s="113"/>
      <c r="C79" s="104" t="s">
        <v>1181</v>
      </c>
      <c r="D79" s="411">
        <v>729</v>
      </c>
      <c r="E79" s="499">
        <f t="shared" si="6"/>
        <v>3.1144795529504245E-3</v>
      </c>
      <c r="F79" s="188">
        <v>3</v>
      </c>
      <c r="G79" s="410">
        <v>1</v>
      </c>
      <c r="H79" s="410">
        <v>54</v>
      </c>
      <c r="I79" s="142">
        <v>19.111182614815199</v>
      </c>
      <c r="J79" s="142">
        <v>4.3716338610198404</v>
      </c>
      <c r="K79" s="1"/>
      <c r="L79" s="104" t="s">
        <v>787</v>
      </c>
      <c r="M79" s="411">
        <v>182</v>
      </c>
      <c r="N79" s="310">
        <f t="shared" si="7"/>
        <v>3.3124635993011064E-3</v>
      </c>
      <c r="O79" s="410">
        <v>8</v>
      </c>
      <c r="P79" s="410">
        <v>1</v>
      </c>
      <c r="Q79" s="410">
        <v>43</v>
      </c>
      <c r="R79" s="142">
        <v>34.899559231976802</v>
      </c>
      <c r="S79" s="142">
        <v>5.9075848899509502</v>
      </c>
      <c r="T79" s="1"/>
      <c r="U79" s="104" t="s">
        <v>902</v>
      </c>
      <c r="V79" s="411">
        <v>240</v>
      </c>
      <c r="W79" s="499">
        <f t="shared" si="8"/>
        <v>3.155611070935507E-3</v>
      </c>
      <c r="X79" s="188">
        <v>5</v>
      </c>
      <c r="Y79" s="410">
        <v>1</v>
      </c>
      <c r="Z79" s="410">
        <v>42</v>
      </c>
      <c r="AA79" s="142">
        <v>52.5197222222222</v>
      </c>
      <c r="AB79" s="142">
        <v>7.2470492079343698</v>
      </c>
      <c r="AC79" s="1"/>
      <c r="AD79" s="104" t="s">
        <v>790</v>
      </c>
      <c r="AE79" s="411">
        <v>149</v>
      </c>
      <c r="AF79" s="499">
        <f t="shared" si="9"/>
        <v>3.3357213217515896E-3</v>
      </c>
      <c r="AG79" s="188">
        <v>10</v>
      </c>
      <c r="AH79" s="410">
        <v>1</v>
      </c>
      <c r="AI79" s="410">
        <v>76</v>
      </c>
      <c r="AJ79" s="142">
        <v>84.102427818566696</v>
      </c>
      <c r="AK79" s="142">
        <v>9.17073758312638</v>
      </c>
      <c r="AL79" s="1"/>
      <c r="AM79" s="104" t="s">
        <v>962</v>
      </c>
      <c r="AN79" s="411">
        <v>85</v>
      </c>
      <c r="AO79" s="499">
        <f t="shared" si="10"/>
        <v>3.2537130607870157E-3</v>
      </c>
      <c r="AP79" s="188">
        <v>6</v>
      </c>
      <c r="AQ79" s="410">
        <v>1</v>
      </c>
      <c r="AR79" s="410">
        <v>34</v>
      </c>
      <c r="AS79" s="142">
        <v>34.291487889273398</v>
      </c>
      <c r="AT79" s="142">
        <v>5.8558934321991698</v>
      </c>
      <c r="AU79" s="1"/>
      <c r="AV79" s="104" t="s">
        <v>827</v>
      </c>
      <c r="AW79" s="411">
        <v>96</v>
      </c>
      <c r="AX79" s="499">
        <f t="shared" si="11"/>
        <v>2.9742541128357654E-3</v>
      </c>
      <c r="AY79" s="188">
        <v>17</v>
      </c>
      <c r="AZ79" s="410">
        <v>1</v>
      </c>
      <c r="BA79" s="410">
        <v>29</v>
      </c>
      <c r="BB79" s="142">
        <v>51.4370659722222</v>
      </c>
      <c r="BC79" s="142">
        <v>7.1719638853121799</v>
      </c>
      <c r="BD79" s="75"/>
    </row>
    <row r="80" spans="2:56" ht="11.25" customHeight="1" x14ac:dyDescent="0.25">
      <c r="B80" s="113"/>
      <c r="C80" s="104" t="s">
        <v>1054</v>
      </c>
      <c r="D80" s="411">
        <v>728</v>
      </c>
      <c r="E80" s="499">
        <f t="shared" si="6"/>
        <v>3.1102072901891759E-3</v>
      </c>
      <c r="F80" s="188">
        <v>2</v>
      </c>
      <c r="G80" s="410">
        <v>1</v>
      </c>
      <c r="H80" s="410">
        <v>44</v>
      </c>
      <c r="I80" s="142">
        <v>23.368335647868602</v>
      </c>
      <c r="J80" s="142">
        <v>4.8340806414320996</v>
      </c>
      <c r="K80" s="1"/>
      <c r="L80" s="104" t="s">
        <v>739</v>
      </c>
      <c r="M80" s="411">
        <v>181</v>
      </c>
      <c r="N80" s="310">
        <f t="shared" si="7"/>
        <v>3.2942632498543971E-3</v>
      </c>
      <c r="O80" s="410">
        <v>2</v>
      </c>
      <c r="P80" s="410">
        <v>1</v>
      </c>
      <c r="Q80" s="410">
        <v>12</v>
      </c>
      <c r="R80" s="142">
        <v>4.4105491285369798</v>
      </c>
      <c r="S80" s="142">
        <v>2.1001307408199601</v>
      </c>
      <c r="T80" s="1"/>
      <c r="U80" s="104" t="s">
        <v>955</v>
      </c>
      <c r="V80" s="411">
        <v>238</v>
      </c>
      <c r="W80" s="499">
        <f t="shared" si="8"/>
        <v>3.1293143120110448E-3</v>
      </c>
      <c r="X80" s="188">
        <v>1</v>
      </c>
      <c r="Y80" s="410">
        <v>1</v>
      </c>
      <c r="Z80" s="410">
        <v>9</v>
      </c>
      <c r="AA80" s="142">
        <v>0.89211566979733103</v>
      </c>
      <c r="AB80" s="142">
        <v>0.944518750368319</v>
      </c>
      <c r="AC80" s="1"/>
      <c r="AD80" s="104" t="s">
        <v>754</v>
      </c>
      <c r="AE80" s="411">
        <v>148</v>
      </c>
      <c r="AF80" s="499">
        <f t="shared" si="9"/>
        <v>3.313333930330438E-3</v>
      </c>
      <c r="AG80" s="188">
        <v>9</v>
      </c>
      <c r="AH80" s="410">
        <v>1</v>
      </c>
      <c r="AI80" s="410">
        <v>54</v>
      </c>
      <c r="AJ80" s="142">
        <v>62.685673849525202</v>
      </c>
      <c r="AK80" s="142">
        <v>7.9174284871746803</v>
      </c>
      <c r="AL80" s="1"/>
      <c r="AM80" s="104" t="s">
        <v>763</v>
      </c>
      <c r="AN80" s="411">
        <v>84</v>
      </c>
      <c r="AO80" s="499">
        <f t="shared" si="10"/>
        <v>3.2154340836012861E-3</v>
      </c>
      <c r="AP80" s="188">
        <v>8</v>
      </c>
      <c r="AQ80" s="410">
        <v>1</v>
      </c>
      <c r="AR80" s="410">
        <v>28</v>
      </c>
      <c r="AS80" s="142">
        <v>26.688208616779999</v>
      </c>
      <c r="AT80" s="142">
        <v>5.1660631642267099</v>
      </c>
      <c r="AU80" s="1"/>
      <c r="AV80" s="104" t="s">
        <v>908</v>
      </c>
      <c r="AW80" s="411">
        <v>96</v>
      </c>
      <c r="AX80" s="499">
        <f t="shared" si="11"/>
        <v>2.9742541128357654E-3</v>
      </c>
      <c r="AY80" s="188">
        <v>11</v>
      </c>
      <c r="AZ80" s="410">
        <v>1</v>
      </c>
      <c r="BA80" s="410">
        <v>65</v>
      </c>
      <c r="BB80" s="142">
        <v>87.1300998263889</v>
      </c>
      <c r="BC80" s="142">
        <v>9.3343505305076704</v>
      </c>
      <c r="BD80" s="75"/>
    </row>
    <row r="81" spans="2:56" ht="11.25" customHeight="1" x14ac:dyDescent="0.25">
      <c r="B81" s="113"/>
      <c r="C81" s="104" t="s">
        <v>1186</v>
      </c>
      <c r="D81" s="411">
        <v>727</v>
      </c>
      <c r="E81" s="499">
        <f t="shared" si="6"/>
        <v>3.1059350274279269E-3</v>
      </c>
      <c r="F81" s="188">
        <v>10</v>
      </c>
      <c r="G81" s="410">
        <v>1</v>
      </c>
      <c r="H81" s="410">
        <v>113</v>
      </c>
      <c r="I81" s="142">
        <v>82.015299065898006</v>
      </c>
      <c r="J81" s="142">
        <v>9.0562298483363399</v>
      </c>
      <c r="K81" s="1"/>
      <c r="L81" s="104" t="s">
        <v>932</v>
      </c>
      <c r="M81" s="411">
        <v>179</v>
      </c>
      <c r="N81" s="310">
        <f t="shared" si="7"/>
        <v>3.2578625509609785E-3</v>
      </c>
      <c r="O81" s="410">
        <v>1</v>
      </c>
      <c r="P81" s="410">
        <v>1</v>
      </c>
      <c r="Q81" s="410">
        <v>4</v>
      </c>
      <c r="R81" s="142">
        <v>4.9998439499391402E-2</v>
      </c>
      <c r="S81" s="142">
        <v>0.22360330833731301</v>
      </c>
      <c r="T81" s="1"/>
      <c r="U81" s="104" t="s">
        <v>1017</v>
      </c>
      <c r="V81" s="411">
        <v>235</v>
      </c>
      <c r="W81" s="499">
        <f t="shared" si="8"/>
        <v>3.0898691736243509E-3</v>
      </c>
      <c r="X81" s="188">
        <v>7</v>
      </c>
      <c r="Y81" s="410">
        <v>1</v>
      </c>
      <c r="Z81" s="410">
        <v>66</v>
      </c>
      <c r="AA81" s="142">
        <v>63.940353100950702</v>
      </c>
      <c r="AB81" s="142">
        <v>7.9962711998124902</v>
      </c>
      <c r="AC81" s="1"/>
      <c r="AD81" s="104" t="s">
        <v>964</v>
      </c>
      <c r="AE81" s="411">
        <v>148</v>
      </c>
      <c r="AF81" s="499">
        <f t="shared" si="9"/>
        <v>3.313333930330438E-3</v>
      </c>
      <c r="AG81" s="188">
        <v>4</v>
      </c>
      <c r="AH81" s="410">
        <v>1</v>
      </c>
      <c r="AI81" s="410">
        <v>39</v>
      </c>
      <c r="AJ81" s="142">
        <v>12.3429510591673</v>
      </c>
      <c r="AK81" s="142">
        <v>3.5132536286421598</v>
      </c>
      <c r="AL81" s="1"/>
      <c r="AM81" s="104" t="s">
        <v>926</v>
      </c>
      <c r="AN81" s="411">
        <v>84</v>
      </c>
      <c r="AO81" s="499">
        <f t="shared" si="10"/>
        <v>3.2154340836012861E-3</v>
      </c>
      <c r="AP81" s="188">
        <v>5</v>
      </c>
      <c r="AQ81" s="410">
        <v>2</v>
      </c>
      <c r="AR81" s="410">
        <v>23</v>
      </c>
      <c r="AS81" s="142">
        <v>9.9280045351473891</v>
      </c>
      <c r="AT81" s="142">
        <v>3.1508736145944298</v>
      </c>
      <c r="AU81" s="1"/>
      <c r="AV81" s="104" t="s">
        <v>1081</v>
      </c>
      <c r="AW81" s="411">
        <v>96</v>
      </c>
      <c r="AX81" s="499">
        <f t="shared" si="11"/>
        <v>2.9742541128357654E-3</v>
      </c>
      <c r="AY81" s="188">
        <v>6</v>
      </c>
      <c r="AZ81" s="410">
        <v>2</v>
      </c>
      <c r="BA81" s="410">
        <v>43</v>
      </c>
      <c r="BB81" s="142">
        <v>32.4370659722222</v>
      </c>
      <c r="BC81" s="142">
        <v>5.6953547714099599</v>
      </c>
      <c r="BD81" s="75"/>
    </row>
    <row r="82" spans="2:56" ht="11.25" customHeight="1" x14ac:dyDescent="0.25">
      <c r="B82" s="113"/>
      <c r="C82" s="104" t="s">
        <v>932</v>
      </c>
      <c r="D82" s="411">
        <v>725</v>
      </c>
      <c r="E82" s="499">
        <f t="shared" si="6"/>
        <v>3.0973905019054293E-3</v>
      </c>
      <c r="F82" s="188">
        <v>1</v>
      </c>
      <c r="G82" s="410">
        <v>1</v>
      </c>
      <c r="H82" s="410">
        <v>27</v>
      </c>
      <c r="I82" s="142">
        <v>1.16671391200951</v>
      </c>
      <c r="J82" s="142">
        <v>1.0801453198572499</v>
      </c>
      <c r="K82" s="1"/>
      <c r="L82" s="104" t="s">
        <v>785</v>
      </c>
      <c r="M82" s="411">
        <v>175</v>
      </c>
      <c r="N82" s="310">
        <f t="shared" si="7"/>
        <v>3.1850611531741408E-3</v>
      </c>
      <c r="O82" s="410">
        <v>11</v>
      </c>
      <c r="P82" s="410">
        <v>1</v>
      </c>
      <c r="Q82" s="410">
        <v>89</v>
      </c>
      <c r="R82" s="142">
        <v>130.96019591836699</v>
      </c>
      <c r="S82" s="142">
        <v>11.443784160773401</v>
      </c>
      <c r="T82" s="1"/>
      <c r="U82" s="104" t="s">
        <v>1064</v>
      </c>
      <c r="V82" s="411">
        <v>235</v>
      </c>
      <c r="W82" s="499">
        <f t="shared" si="8"/>
        <v>3.0898691736243509E-3</v>
      </c>
      <c r="X82" s="188">
        <v>3</v>
      </c>
      <c r="Y82" s="410">
        <v>1</v>
      </c>
      <c r="Z82" s="410">
        <v>44</v>
      </c>
      <c r="AA82" s="142">
        <v>21.0070801267542</v>
      </c>
      <c r="AB82" s="142">
        <v>4.5833481350159504</v>
      </c>
      <c r="AC82" s="1"/>
      <c r="AD82" s="104" t="s">
        <v>695</v>
      </c>
      <c r="AE82" s="411">
        <v>147</v>
      </c>
      <c r="AF82" s="499">
        <f t="shared" si="9"/>
        <v>3.2909465389092864E-3</v>
      </c>
      <c r="AG82" s="188">
        <v>1</v>
      </c>
      <c r="AH82" s="410">
        <v>1</v>
      </c>
      <c r="AI82" s="410">
        <v>5</v>
      </c>
      <c r="AJ82" s="142">
        <v>0.200472025544912</v>
      </c>
      <c r="AK82" s="142">
        <v>0.44774102508583202</v>
      </c>
      <c r="AL82" s="1"/>
      <c r="AM82" s="104" t="s">
        <v>785</v>
      </c>
      <c r="AN82" s="411">
        <v>83</v>
      </c>
      <c r="AO82" s="499">
        <f t="shared" si="10"/>
        <v>3.1771551064155566E-3</v>
      </c>
      <c r="AP82" s="188">
        <v>9</v>
      </c>
      <c r="AQ82" s="410">
        <v>1</v>
      </c>
      <c r="AR82" s="410">
        <v>33</v>
      </c>
      <c r="AS82" s="142">
        <v>63.514298156481303</v>
      </c>
      <c r="AT82" s="142">
        <v>7.9695858208868904</v>
      </c>
      <c r="AU82" s="1"/>
      <c r="AV82" s="104" t="s">
        <v>843</v>
      </c>
      <c r="AW82" s="411">
        <v>95</v>
      </c>
      <c r="AX82" s="499">
        <f t="shared" si="11"/>
        <v>2.9432722991603929E-3</v>
      </c>
      <c r="AY82" s="188">
        <v>1</v>
      </c>
      <c r="AZ82" s="410">
        <v>1</v>
      </c>
      <c r="BA82" s="410">
        <v>1</v>
      </c>
      <c r="BB82" s="142">
        <v>0</v>
      </c>
      <c r="BC82" s="142">
        <v>0</v>
      </c>
      <c r="BD82" s="75"/>
    </row>
    <row r="83" spans="2:56" ht="11.25" customHeight="1" x14ac:dyDescent="0.25">
      <c r="B83" s="113"/>
      <c r="C83" s="104" t="s">
        <v>785</v>
      </c>
      <c r="D83" s="411">
        <v>723</v>
      </c>
      <c r="E83" s="499">
        <f t="shared" si="6"/>
        <v>3.0888459763829313E-3</v>
      </c>
      <c r="F83" s="188">
        <v>9</v>
      </c>
      <c r="G83" s="410">
        <v>1</v>
      </c>
      <c r="H83" s="410">
        <v>89</v>
      </c>
      <c r="I83" s="142">
        <v>99.504370333384998</v>
      </c>
      <c r="J83" s="142">
        <v>9.9751877342426507</v>
      </c>
      <c r="K83" s="1"/>
      <c r="L83" s="104" t="s">
        <v>928</v>
      </c>
      <c r="M83" s="411">
        <v>173</v>
      </c>
      <c r="N83" s="310">
        <f t="shared" si="7"/>
        <v>3.1486604542807222E-3</v>
      </c>
      <c r="O83" s="410">
        <v>1</v>
      </c>
      <c r="P83" s="410">
        <v>1</v>
      </c>
      <c r="Q83" s="410">
        <v>9</v>
      </c>
      <c r="R83" s="142">
        <v>0.61899829596712197</v>
      </c>
      <c r="S83" s="142">
        <v>0.78676444757444497</v>
      </c>
      <c r="T83" s="1"/>
      <c r="U83" s="104" t="s">
        <v>880</v>
      </c>
      <c r="V83" s="411">
        <v>231</v>
      </c>
      <c r="W83" s="499">
        <f t="shared" si="8"/>
        <v>3.0372756557754256E-3</v>
      </c>
      <c r="X83" s="188">
        <v>8</v>
      </c>
      <c r="Y83" s="410">
        <v>1</v>
      </c>
      <c r="Z83" s="410">
        <v>50</v>
      </c>
      <c r="AA83" s="142">
        <v>46.947583441089897</v>
      </c>
      <c r="AB83" s="142">
        <v>6.8518306634862096</v>
      </c>
      <c r="AC83" s="1"/>
      <c r="AD83" s="104" t="s">
        <v>882</v>
      </c>
      <c r="AE83" s="411">
        <v>146</v>
      </c>
      <c r="AF83" s="499">
        <f t="shared" si="9"/>
        <v>3.2685591474881349E-3</v>
      </c>
      <c r="AG83" s="188">
        <v>2</v>
      </c>
      <c r="AH83" s="410">
        <v>1</v>
      </c>
      <c r="AI83" s="410">
        <v>10</v>
      </c>
      <c r="AJ83" s="142">
        <v>2.6860574216550899</v>
      </c>
      <c r="AK83" s="142">
        <v>1.63891958974658</v>
      </c>
      <c r="AL83" s="1"/>
      <c r="AM83" s="104" t="s">
        <v>928</v>
      </c>
      <c r="AN83" s="411">
        <v>83</v>
      </c>
      <c r="AO83" s="499">
        <f t="shared" si="10"/>
        <v>3.1771551064155566E-3</v>
      </c>
      <c r="AP83" s="188">
        <v>1</v>
      </c>
      <c r="AQ83" s="410">
        <v>1</v>
      </c>
      <c r="AR83" s="410">
        <v>7</v>
      </c>
      <c r="AS83" s="142">
        <v>0.66889243721875402</v>
      </c>
      <c r="AT83" s="142">
        <v>0.81785844570974198</v>
      </c>
      <c r="AU83" s="1"/>
      <c r="AV83" s="104" t="s">
        <v>770</v>
      </c>
      <c r="AW83" s="411">
        <v>94</v>
      </c>
      <c r="AX83" s="499">
        <f t="shared" si="11"/>
        <v>2.9122904854850203E-3</v>
      </c>
      <c r="AY83" s="188">
        <v>4</v>
      </c>
      <c r="AZ83" s="410">
        <v>1</v>
      </c>
      <c r="BA83" s="410">
        <v>32</v>
      </c>
      <c r="BB83" s="142">
        <v>28.1033272974197</v>
      </c>
      <c r="BC83" s="142">
        <v>5.3012571431142304</v>
      </c>
      <c r="BD83" s="75"/>
    </row>
    <row r="84" spans="2:56" ht="11.25" customHeight="1" x14ac:dyDescent="0.25">
      <c r="B84" s="113"/>
      <c r="C84" s="104" t="s">
        <v>787</v>
      </c>
      <c r="D84" s="411">
        <v>720</v>
      </c>
      <c r="E84" s="499">
        <f t="shared" si="6"/>
        <v>3.0760291880991848E-3</v>
      </c>
      <c r="F84" s="188">
        <v>9</v>
      </c>
      <c r="G84" s="410">
        <v>1</v>
      </c>
      <c r="H84" s="410">
        <v>48</v>
      </c>
      <c r="I84" s="142">
        <v>44.934807098765397</v>
      </c>
      <c r="J84" s="142">
        <v>6.70334297934735</v>
      </c>
      <c r="K84" s="1"/>
      <c r="L84" s="104" t="s">
        <v>989</v>
      </c>
      <c r="M84" s="411">
        <v>173</v>
      </c>
      <c r="N84" s="310">
        <f t="shared" si="7"/>
        <v>3.1486604542807222E-3</v>
      </c>
      <c r="O84" s="410">
        <v>9</v>
      </c>
      <c r="P84" s="410">
        <v>1</v>
      </c>
      <c r="Q84" s="410">
        <v>42</v>
      </c>
      <c r="R84" s="142">
        <v>53.275886264158501</v>
      </c>
      <c r="S84" s="142">
        <v>7.2990332417491102</v>
      </c>
      <c r="T84" s="1"/>
      <c r="U84" s="104" t="s">
        <v>1098</v>
      </c>
      <c r="V84" s="411">
        <v>231</v>
      </c>
      <c r="W84" s="499">
        <f t="shared" si="8"/>
        <v>3.0372756557754256E-3</v>
      </c>
      <c r="X84" s="188">
        <v>4</v>
      </c>
      <c r="Y84" s="410">
        <v>1</v>
      </c>
      <c r="Z84" s="410">
        <v>23</v>
      </c>
      <c r="AA84" s="142">
        <v>15.607503607503601</v>
      </c>
      <c r="AB84" s="142">
        <v>3.9506333172674499</v>
      </c>
      <c r="AC84" s="1"/>
      <c r="AD84" s="104" t="s">
        <v>723</v>
      </c>
      <c r="AE84" s="411">
        <v>143</v>
      </c>
      <c r="AF84" s="499">
        <f t="shared" si="9"/>
        <v>3.2013969732246797E-3</v>
      </c>
      <c r="AG84" s="188">
        <v>13</v>
      </c>
      <c r="AH84" s="410">
        <v>1</v>
      </c>
      <c r="AI84" s="410">
        <v>108</v>
      </c>
      <c r="AJ84" s="142">
        <v>180.96806689813701</v>
      </c>
      <c r="AK84" s="142">
        <v>13.4524372103399</v>
      </c>
      <c r="AL84" s="1"/>
      <c r="AM84" s="104" t="s">
        <v>848</v>
      </c>
      <c r="AN84" s="411">
        <v>79</v>
      </c>
      <c r="AO84" s="499">
        <f t="shared" si="10"/>
        <v>3.0240391976726383E-3</v>
      </c>
      <c r="AP84" s="188">
        <v>1</v>
      </c>
      <c r="AQ84" s="410">
        <v>1</v>
      </c>
      <c r="AR84" s="410">
        <v>7</v>
      </c>
      <c r="AS84" s="142">
        <v>0.70757891363563497</v>
      </c>
      <c r="AT84" s="142">
        <v>0.84117710004233703</v>
      </c>
      <c r="AU84" s="1"/>
      <c r="AV84" s="104" t="s">
        <v>924</v>
      </c>
      <c r="AW84" s="411">
        <v>94</v>
      </c>
      <c r="AX84" s="499">
        <f t="shared" si="11"/>
        <v>2.9122904854850203E-3</v>
      </c>
      <c r="AY84" s="188">
        <v>5</v>
      </c>
      <c r="AZ84" s="410">
        <v>2</v>
      </c>
      <c r="BA84" s="410">
        <v>14</v>
      </c>
      <c r="BB84" s="142">
        <v>10.637505658669101</v>
      </c>
      <c r="BC84" s="142">
        <v>3.26151891895005</v>
      </c>
      <c r="BD84" s="75"/>
    </row>
    <row r="85" spans="2:56" ht="11.25" customHeight="1" x14ac:dyDescent="0.25">
      <c r="B85" s="113"/>
      <c r="C85" s="104" t="s">
        <v>880</v>
      </c>
      <c r="D85" s="411">
        <v>718</v>
      </c>
      <c r="E85" s="499">
        <f t="shared" si="6"/>
        <v>3.0674846625766872E-3</v>
      </c>
      <c r="F85" s="188">
        <v>10</v>
      </c>
      <c r="G85" s="410">
        <v>1</v>
      </c>
      <c r="H85" s="410">
        <v>69</v>
      </c>
      <c r="I85" s="142">
        <v>69.988066510967499</v>
      </c>
      <c r="J85" s="142">
        <v>8.3658870725684196</v>
      </c>
      <c r="K85" s="1"/>
      <c r="L85" s="104" t="s">
        <v>763</v>
      </c>
      <c r="M85" s="411">
        <v>170</v>
      </c>
      <c r="N85" s="310">
        <f t="shared" si="7"/>
        <v>3.0940594059405942E-3</v>
      </c>
      <c r="O85" s="410">
        <v>7</v>
      </c>
      <c r="P85" s="410">
        <v>1</v>
      </c>
      <c r="Q85" s="410">
        <v>35</v>
      </c>
      <c r="R85" s="142">
        <v>39.723217993079601</v>
      </c>
      <c r="S85" s="142">
        <v>6.3026357972739904</v>
      </c>
      <c r="T85" s="1"/>
      <c r="U85" s="104" t="s">
        <v>881</v>
      </c>
      <c r="V85" s="411">
        <v>228</v>
      </c>
      <c r="W85" s="499">
        <f t="shared" si="8"/>
        <v>2.9978305173887316E-3</v>
      </c>
      <c r="X85" s="188">
        <v>7</v>
      </c>
      <c r="Y85" s="410">
        <v>1</v>
      </c>
      <c r="Z85" s="410">
        <v>42</v>
      </c>
      <c r="AA85" s="142">
        <v>66.500519390581701</v>
      </c>
      <c r="AB85" s="142">
        <v>8.1547850609676793</v>
      </c>
      <c r="AC85" s="1"/>
      <c r="AD85" s="104" t="s">
        <v>960</v>
      </c>
      <c r="AE85" s="411">
        <v>139</v>
      </c>
      <c r="AF85" s="499">
        <f t="shared" si="9"/>
        <v>3.1118474075400734E-3</v>
      </c>
      <c r="AG85" s="188">
        <v>2</v>
      </c>
      <c r="AH85" s="410">
        <v>1</v>
      </c>
      <c r="AI85" s="410">
        <v>26</v>
      </c>
      <c r="AJ85" s="142">
        <v>9.1985922053723908</v>
      </c>
      <c r="AK85" s="142">
        <v>3.03291810067011</v>
      </c>
      <c r="AL85" s="1"/>
      <c r="AM85" s="104" t="s">
        <v>1152</v>
      </c>
      <c r="AN85" s="411">
        <v>79</v>
      </c>
      <c r="AO85" s="499">
        <f t="shared" si="10"/>
        <v>3.0240391976726383E-3</v>
      </c>
      <c r="AP85" s="188">
        <v>20</v>
      </c>
      <c r="AQ85" s="410">
        <v>1</v>
      </c>
      <c r="AR85" s="410">
        <v>142</v>
      </c>
      <c r="AS85" s="142">
        <v>512.64348662073405</v>
      </c>
      <c r="AT85" s="142">
        <v>22.6416317128588</v>
      </c>
      <c r="AU85" s="1"/>
      <c r="AV85" s="104" t="s">
        <v>994</v>
      </c>
      <c r="AW85" s="411">
        <v>94</v>
      </c>
      <c r="AX85" s="499">
        <f t="shared" si="11"/>
        <v>2.9122904854850203E-3</v>
      </c>
      <c r="AY85" s="188">
        <v>1</v>
      </c>
      <c r="AZ85" s="410">
        <v>1</v>
      </c>
      <c r="BA85" s="410">
        <v>4</v>
      </c>
      <c r="BB85" s="142">
        <v>0.45009053870529597</v>
      </c>
      <c r="BC85" s="142">
        <v>0.67088787342244904</v>
      </c>
      <c r="BD85" s="75"/>
    </row>
    <row r="86" spans="2:56" ht="11.25" customHeight="1" x14ac:dyDescent="0.25">
      <c r="B86" s="113"/>
      <c r="C86" s="104" t="s">
        <v>928</v>
      </c>
      <c r="D86" s="411">
        <v>709</v>
      </c>
      <c r="E86" s="499">
        <f t="shared" si="6"/>
        <v>3.0290342977254475E-3</v>
      </c>
      <c r="F86" s="188">
        <v>1</v>
      </c>
      <c r="G86" s="410">
        <v>1</v>
      </c>
      <c r="H86" s="410">
        <v>46</v>
      </c>
      <c r="I86" s="142">
        <v>3.6047632594030801</v>
      </c>
      <c r="J86" s="142">
        <v>1.89862141023509</v>
      </c>
      <c r="K86" s="1"/>
      <c r="L86" s="104" t="s">
        <v>881</v>
      </c>
      <c r="M86" s="411">
        <v>170</v>
      </c>
      <c r="N86" s="310">
        <f t="shared" si="7"/>
        <v>3.0940594059405942E-3</v>
      </c>
      <c r="O86" s="410">
        <v>7</v>
      </c>
      <c r="P86" s="410">
        <v>1</v>
      </c>
      <c r="Q86" s="410">
        <v>65</v>
      </c>
      <c r="R86" s="142">
        <v>64.4706228373702</v>
      </c>
      <c r="S86" s="142">
        <v>8.0293600515464707</v>
      </c>
      <c r="T86" s="1"/>
      <c r="U86" s="104" t="s">
        <v>932</v>
      </c>
      <c r="V86" s="411">
        <v>227</v>
      </c>
      <c r="W86" s="499">
        <f t="shared" si="8"/>
        <v>2.9846821379265007E-3</v>
      </c>
      <c r="X86" s="188">
        <v>1</v>
      </c>
      <c r="Y86" s="410">
        <v>1</v>
      </c>
      <c r="Z86" s="410">
        <v>27</v>
      </c>
      <c r="AA86" s="142">
        <v>2.9715694075180998</v>
      </c>
      <c r="AB86" s="142">
        <v>1.7238240651290699</v>
      </c>
      <c r="AC86" s="1"/>
      <c r="AD86" s="104" t="s">
        <v>932</v>
      </c>
      <c r="AE86" s="411">
        <v>138</v>
      </c>
      <c r="AF86" s="499">
        <f t="shared" si="9"/>
        <v>3.0894600161189218E-3</v>
      </c>
      <c r="AG86" s="188">
        <v>1</v>
      </c>
      <c r="AH86" s="410">
        <v>1</v>
      </c>
      <c r="AI86" s="410">
        <v>3</v>
      </c>
      <c r="AJ86" s="142">
        <v>2.8775467338794401E-2</v>
      </c>
      <c r="AK86" s="142">
        <v>0.169633332039415</v>
      </c>
      <c r="AL86" s="1"/>
      <c r="AM86" s="104" t="s">
        <v>717</v>
      </c>
      <c r="AN86" s="411">
        <v>78</v>
      </c>
      <c r="AO86" s="499">
        <f t="shared" si="10"/>
        <v>2.9857602204869087E-3</v>
      </c>
      <c r="AP86" s="188">
        <v>2</v>
      </c>
      <c r="AQ86" s="410">
        <v>1</v>
      </c>
      <c r="AR86" s="410">
        <v>16</v>
      </c>
      <c r="AS86" s="142">
        <v>7.3155818540433897</v>
      </c>
      <c r="AT86" s="142">
        <v>2.7047332315855801</v>
      </c>
      <c r="AU86" s="1"/>
      <c r="AV86" s="104" t="s">
        <v>727</v>
      </c>
      <c r="AW86" s="411">
        <v>91</v>
      </c>
      <c r="AX86" s="499">
        <f t="shared" si="11"/>
        <v>2.8193450444589027E-3</v>
      </c>
      <c r="AY86" s="188">
        <v>8</v>
      </c>
      <c r="AZ86" s="410">
        <v>2</v>
      </c>
      <c r="BA86" s="410">
        <v>74</v>
      </c>
      <c r="BB86" s="142">
        <v>68.906895302499706</v>
      </c>
      <c r="BC86" s="142">
        <v>8.3010177269115406</v>
      </c>
      <c r="BD86" s="75"/>
    </row>
    <row r="87" spans="2:56" ht="11.25" customHeight="1" x14ac:dyDescent="0.25">
      <c r="B87" s="113"/>
      <c r="C87" s="104" t="s">
        <v>924</v>
      </c>
      <c r="D87" s="411">
        <v>707</v>
      </c>
      <c r="E87" s="499">
        <f t="shared" si="6"/>
        <v>3.0204897722029495E-3</v>
      </c>
      <c r="F87" s="188">
        <v>5</v>
      </c>
      <c r="G87" s="410">
        <v>2</v>
      </c>
      <c r="H87" s="410">
        <v>29</v>
      </c>
      <c r="I87" s="142">
        <v>9.9834189925357393</v>
      </c>
      <c r="J87" s="142">
        <v>3.15965488503661</v>
      </c>
      <c r="K87" s="1"/>
      <c r="L87" s="104" t="s">
        <v>685</v>
      </c>
      <c r="M87" s="411">
        <v>162</v>
      </c>
      <c r="N87" s="310">
        <f t="shared" si="7"/>
        <v>2.9484566103669192E-3</v>
      </c>
      <c r="O87" s="410">
        <v>10</v>
      </c>
      <c r="P87" s="410">
        <v>2</v>
      </c>
      <c r="Q87" s="410">
        <v>41</v>
      </c>
      <c r="R87" s="142">
        <v>34.504077122389901</v>
      </c>
      <c r="S87" s="142">
        <v>5.8740171196881796</v>
      </c>
      <c r="T87" s="1"/>
      <c r="U87" s="104" t="s">
        <v>908</v>
      </c>
      <c r="V87" s="411">
        <v>226</v>
      </c>
      <c r="W87" s="499">
        <f t="shared" si="8"/>
        <v>2.9715337584642694E-3</v>
      </c>
      <c r="X87" s="188">
        <v>8</v>
      </c>
      <c r="Y87" s="410">
        <v>1</v>
      </c>
      <c r="Z87" s="410">
        <v>40</v>
      </c>
      <c r="AA87" s="142">
        <v>30.807267601221699</v>
      </c>
      <c r="AB87" s="142">
        <v>5.5504294970048704</v>
      </c>
      <c r="AC87" s="1"/>
      <c r="AD87" s="104" t="s">
        <v>1188</v>
      </c>
      <c r="AE87" s="411">
        <v>138</v>
      </c>
      <c r="AF87" s="499">
        <f t="shared" si="9"/>
        <v>3.0894600161189218E-3</v>
      </c>
      <c r="AG87" s="188">
        <v>1</v>
      </c>
      <c r="AH87" s="410">
        <v>1</v>
      </c>
      <c r="AI87" s="410">
        <v>20</v>
      </c>
      <c r="AJ87" s="142">
        <v>3.5988762864944301</v>
      </c>
      <c r="AK87" s="142">
        <v>1.89707044847956</v>
      </c>
      <c r="AL87" s="1"/>
      <c r="AM87" s="104" t="s">
        <v>759</v>
      </c>
      <c r="AN87" s="411">
        <v>78</v>
      </c>
      <c r="AO87" s="499">
        <f t="shared" si="10"/>
        <v>2.9857602204869087E-3</v>
      </c>
      <c r="AP87" s="188">
        <v>8</v>
      </c>
      <c r="AQ87" s="410">
        <v>1</v>
      </c>
      <c r="AR87" s="410">
        <v>37</v>
      </c>
      <c r="AS87" s="142">
        <v>44.559664694280102</v>
      </c>
      <c r="AT87" s="142">
        <v>6.6753025919639102</v>
      </c>
      <c r="AU87" s="1"/>
      <c r="AV87" s="104" t="s">
        <v>887</v>
      </c>
      <c r="AW87" s="411">
        <v>90</v>
      </c>
      <c r="AX87" s="499">
        <f t="shared" si="11"/>
        <v>2.7883632307835302E-3</v>
      </c>
      <c r="AY87" s="188">
        <v>1</v>
      </c>
      <c r="AZ87" s="410">
        <v>1</v>
      </c>
      <c r="BA87" s="410">
        <v>10</v>
      </c>
      <c r="BB87" s="142">
        <v>2.6513580246913602</v>
      </c>
      <c r="BC87" s="142">
        <v>1.6282991201531001</v>
      </c>
      <c r="BD87" s="75"/>
    </row>
    <row r="88" spans="2:56" ht="11.25" customHeight="1" x14ac:dyDescent="0.25">
      <c r="B88" s="113"/>
      <c r="C88" s="104" t="s">
        <v>716</v>
      </c>
      <c r="D88" s="411">
        <v>688</v>
      </c>
      <c r="E88" s="499">
        <f t="shared" si="6"/>
        <v>2.9393167797392211E-3</v>
      </c>
      <c r="F88" s="188">
        <v>5</v>
      </c>
      <c r="G88" s="410">
        <v>1</v>
      </c>
      <c r="H88" s="410">
        <v>63</v>
      </c>
      <c r="I88" s="142">
        <v>41.404982422931297</v>
      </c>
      <c r="J88" s="142">
        <v>6.4346703429881602</v>
      </c>
      <c r="K88" s="1"/>
      <c r="L88" s="104" t="s">
        <v>1186</v>
      </c>
      <c r="M88" s="411">
        <v>159</v>
      </c>
      <c r="N88" s="310">
        <f t="shared" si="7"/>
        <v>2.8938555620267909E-3</v>
      </c>
      <c r="O88" s="410">
        <v>9</v>
      </c>
      <c r="P88" s="410">
        <v>1</v>
      </c>
      <c r="Q88" s="410">
        <v>35</v>
      </c>
      <c r="R88" s="142">
        <v>39.067600174043697</v>
      </c>
      <c r="S88" s="142">
        <v>6.2504080006063401</v>
      </c>
      <c r="T88" s="1"/>
      <c r="U88" s="104" t="s">
        <v>791</v>
      </c>
      <c r="V88" s="411">
        <v>223</v>
      </c>
      <c r="W88" s="499">
        <f t="shared" si="8"/>
        <v>2.9320886200775755E-3</v>
      </c>
      <c r="X88" s="188">
        <v>6</v>
      </c>
      <c r="Y88" s="410">
        <v>1</v>
      </c>
      <c r="Z88" s="410">
        <v>35</v>
      </c>
      <c r="AA88" s="142">
        <v>25.1007259345653</v>
      </c>
      <c r="AB88" s="142">
        <v>5.0100624681300499</v>
      </c>
      <c r="AC88" s="1"/>
      <c r="AD88" s="104" t="s">
        <v>1209</v>
      </c>
      <c r="AE88" s="411">
        <v>138</v>
      </c>
      <c r="AF88" s="499">
        <f t="shared" si="9"/>
        <v>3.0894600161189218E-3</v>
      </c>
      <c r="AG88" s="188">
        <v>10</v>
      </c>
      <c r="AH88" s="410">
        <v>1</v>
      </c>
      <c r="AI88" s="410">
        <v>86</v>
      </c>
      <c r="AJ88" s="142">
        <v>133.539645032556</v>
      </c>
      <c r="AK88" s="142">
        <v>11.5559354892867</v>
      </c>
      <c r="AL88" s="1"/>
      <c r="AM88" s="104" t="s">
        <v>787</v>
      </c>
      <c r="AN88" s="411">
        <v>78</v>
      </c>
      <c r="AO88" s="499">
        <f t="shared" si="10"/>
        <v>2.9857602204869087E-3</v>
      </c>
      <c r="AP88" s="188">
        <v>11</v>
      </c>
      <c r="AQ88" s="410">
        <v>1</v>
      </c>
      <c r="AR88" s="410">
        <v>48</v>
      </c>
      <c r="AS88" s="142">
        <v>59.427350427350397</v>
      </c>
      <c r="AT88" s="142">
        <v>7.7089136995656196</v>
      </c>
      <c r="AU88" s="1"/>
      <c r="AV88" s="104" t="s">
        <v>909</v>
      </c>
      <c r="AW88" s="411">
        <v>90</v>
      </c>
      <c r="AX88" s="499">
        <f t="shared" si="11"/>
        <v>2.7883632307835302E-3</v>
      </c>
      <c r="AY88" s="188">
        <v>8</v>
      </c>
      <c r="AZ88" s="410">
        <v>1</v>
      </c>
      <c r="BA88" s="410">
        <v>38</v>
      </c>
      <c r="BB88" s="142">
        <v>51.401111111111099</v>
      </c>
      <c r="BC88" s="142">
        <v>7.1694568212041796</v>
      </c>
      <c r="BD88" s="75"/>
    </row>
    <row r="89" spans="2:56" ht="11.25" customHeight="1" x14ac:dyDescent="0.25">
      <c r="B89" s="113"/>
      <c r="C89" s="104" t="s">
        <v>763</v>
      </c>
      <c r="D89" s="411">
        <v>686</v>
      </c>
      <c r="E89" s="499">
        <f t="shared" si="6"/>
        <v>2.9307722542167235E-3</v>
      </c>
      <c r="F89" s="188">
        <v>8</v>
      </c>
      <c r="G89" s="410">
        <v>1</v>
      </c>
      <c r="H89" s="410">
        <v>92</v>
      </c>
      <c r="I89" s="142">
        <v>55.194502290712201</v>
      </c>
      <c r="J89" s="142">
        <v>7.4293002557920804</v>
      </c>
      <c r="K89" s="1"/>
      <c r="L89" s="104" t="s">
        <v>1019</v>
      </c>
      <c r="M89" s="411">
        <v>155</v>
      </c>
      <c r="N89" s="310">
        <f t="shared" si="7"/>
        <v>2.8210541642399536E-3</v>
      </c>
      <c r="O89" s="410">
        <v>7</v>
      </c>
      <c r="P89" s="410">
        <v>1</v>
      </c>
      <c r="Q89" s="410">
        <v>34</v>
      </c>
      <c r="R89" s="142">
        <v>37.013361082206004</v>
      </c>
      <c r="S89" s="142">
        <v>6.0838607053585703</v>
      </c>
      <c r="T89" s="1"/>
      <c r="U89" s="104" t="s">
        <v>1181</v>
      </c>
      <c r="V89" s="411">
        <v>223</v>
      </c>
      <c r="W89" s="499">
        <f t="shared" si="8"/>
        <v>2.9320886200775755E-3</v>
      </c>
      <c r="X89" s="188">
        <v>4</v>
      </c>
      <c r="Y89" s="410">
        <v>1</v>
      </c>
      <c r="Z89" s="410">
        <v>21</v>
      </c>
      <c r="AA89" s="142">
        <v>17.7971405015182</v>
      </c>
      <c r="AB89" s="142">
        <v>4.2186657252641204</v>
      </c>
      <c r="AC89" s="1"/>
      <c r="AD89" s="104" t="s">
        <v>1064</v>
      </c>
      <c r="AE89" s="411">
        <v>137</v>
      </c>
      <c r="AF89" s="499">
        <f t="shared" si="9"/>
        <v>3.0670726246977702E-3</v>
      </c>
      <c r="AG89" s="188">
        <v>4</v>
      </c>
      <c r="AH89" s="410">
        <v>1</v>
      </c>
      <c r="AI89" s="410">
        <v>33</v>
      </c>
      <c r="AJ89" s="142">
        <v>19.5310352176461</v>
      </c>
      <c r="AK89" s="142">
        <v>4.4193930824996901</v>
      </c>
      <c r="AL89" s="1"/>
      <c r="AM89" s="104" t="s">
        <v>924</v>
      </c>
      <c r="AN89" s="411">
        <v>78</v>
      </c>
      <c r="AO89" s="499">
        <f t="shared" si="10"/>
        <v>2.9857602204869087E-3</v>
      </c>
      <c r="AP89" s="188">
        <v>5</v>
      </c>
      <c r="AQ89" s="410">
        <v>2</v>
      </c>
      <c r="AR89" s="410">
        <v>14</v>
      </c>
      <c r="AS89" s="142">
        <v>7.7113740959894796</v>
      </c>
      <c r="AT89" s="142">
        <v>2.7769360986507201</v>
      </c>
      <c r="AU89" s="1"/>
      <c r="AV89" s="104" t="s">
        <v>1183</v>
      </c>
      <c r="AW89" s="411">
        <v>90</v>
      </c>
      <c r="AX89" s="499">
        <f t="shared" si="11"/>
        <v>2.7883632307835302E-3</v>
      </c>
      <c r="AY89" s="188">
        <v>6</v>
      </c>
      <c r="AZ89" s="410">
        <v>1</v>
      </c>
      <c r="BA89" s="410">
        <v>45</v>
      </c>
      <c r="BB89" s="142">
        <v>41.768024691358001</v>
      </c>
      <c r="BC89" s="142">
        <v>6.4628186336426001</v>
      </c>
      <c r="BD89" s="75"/>
    </row>
    <row r="90" spans="2:56" ht="11.25" customHeight="1" x14ac:dyDescent="0.25">
      <c r="B90" s="113"/>
      <c r="C90" s="104" t="s">
        <v>848</v>
      </c>
      <c r="D90" s="411">
        <v>676</v>
      </c>
      <c r="E90" s="499">
        <f t="shared" si="6"/>
        <v>2.8880496266042348E-3</v>
      </c>
      <c r="F90" s="188">
        <v>1</v>
      </c>
      <c r="G90" s="410">
        <v>1</v>
      </c>
      <c r="H90" s="410">
        <v>13</v>
      </c>
      <c r="I90" s="142">
        <v>0.42884527852666199</v>
      </c>
      <c r="J90" s="142">
        <v>0.65486279366494904</v>
      </c>
      <c r="K90" s="1"/>
      <c r="L90" s="104" t="s">
        <v>998</v>
      </c>
      <c r="M90" s="411">
        <v>154</v>
      </c>
      <c r="N90" s="310">
        <f t="shared" si="7"/>
        <v>2.8028538147932438E-3</v>
      </c>
      <c r="O90" s="410">
        <v>6</v>
      </c>
      <c r="P90" s="410">
        <v>1</v>
      </c>
      <c r="Q90" s="410">
        <v>44</v>
      </c>
      <c r="R90" s="142">
        <v>39.5157699443414</v>
      </c>
      <c r="S90" s="142">
        <v>6.2861570092021504</v>
      </c>
      <c r="T90" s="1"/>
      <c r="U90" s="104" t="s">
        <v>1084</v>
      </c>
      <c r="V90" s="411">
        <v>222</v>
      </c>
      <c r="W90" s="499">
        <f t="shared" si="8"/>
        <v>2.9189402406153441E-3</v>
      </c>
      <c r="X90" s="188">
        <v>4</v>
      </c>
      <c r="Y90" s="410">
        <v>1</v>
      </c>
      <c r="Z90" s="410">
        <v>37</v>
      </c>
      <c r="AA90" s="142">
        <v>25.249675351026699</v>
      </c>
      <c r="AB90" s="142">
        <v>5.0249055066763901</v>
      </c>
      <c r="AC90" s="1"/>
      <c r="AD90" s="104" t="s">
        <v>989</v>
      </c>
      <c r="AE90" s="411">
        <v>136</v>
      </c>
      <c r="AF90" s="499">
        <f t="shared" si="9"/>
        <v>3.0446852332766186E-3</v>
      </c>
      <c r="AG90" s="188">
        <v>8</v>
      </c>
      <c r="AH90" s="410">
        <v>1</v>
      </c>
      <c r="AI90" s="410">
        <v>40</v>
      </c>
      <c r="AJ90" s="142">
        <v>67.000865051903105</v>
      </c>
      <c r="AK90" s="142">
        <v>8.1854056131570605</v>
      </c>
      <c r="AL90" s="1"/>
      <c r="AM90" s="104" t="s">
        <v>1156</v>
      </c>
      <c r="AN90" s="411">
        <v>78</v>
      </c>
      <c r="AO90" s="499">
        <f t="shared" si="10"/>
        <v>2.9857602204869087E-3</v>
      </c>
      <c r="AP90" s="188">
        <v>15</v>
      </c>
      <c r="AQ90" s="410">
        <v>1</v>
      </c>
      <c r="AR90" s="410">
        <v>81</v>
      </c>
      <c r="AS90" s="142">
        <v>184.45364891518699</v>
      </c>
      <c r="AT90" s="142">
        <v>13.581371393021699</v>
      </c>
      <c r="AU90" s="1"/>
      <c r="AV90" s="104" t="s">
        <v>791</v>
      </c>
      <c r="AW90" s="411">
        <v>89</v>
      </c>
      <c r="AX90" s="499">
        <f t="shared" si="11"/>
        <v>2.7573814171081576E-3</v>
      </c>
      <c r="AY90" s="188">
        <v>8</v>
      </c>
      <c r="AZ90" s="410">
        <v>1</v>
      </c>
      <c r="BA90" s="410">
        <v>39</v>
      </c>
      <c r="BB90" s="142">
        <v>53.051129907839901</v>
      </c>
      <c r="BC90" s="142">
        <v>7.2836206592490704</v>
      </c>
      <c r="BD90" s="75"/>
    </row>
    <row r="91" spans="2:56" ht="11.25" customHeight="1" x14ac:dyDescent="0.25">
      <c r="B91" s="113"/>
      <c r="C91" s="104" t="s">
        <v>881</v>
      </c>
      <c r="D91" s="411">
        <v>668</v>
      </c>
      <c r="E91" s="499">
        <f t="shared" si="6"/>
        <v>2.8538715245142437E-3</v>
      </c>
      <c r="F91" s="188">
        <v>7</v>
      </c>
      <c r="G91" s="410">
        <v>1</v>
      </c>
      <c r="H91" s="410">
        <v>65</v>
      </c>
      <c r="I91" s="142">
        <v>73.2146724515042</v>
      </c>
      <c r="J91" s="142">
        <v>8.5565572779888601</v>
      </c>
      <c r="K91" s="1"/>
      <c r="L91" s="104" t="s">
        <v>1187</v>
      </c>
      <c r="M91" s="411">
        <v>151</v>
      </c>
      <c r="N91" s="310">
        <f t="shared" si="7"/>
        <v>2.7482527664531159E-3</v>
      </c>
      <c r="O91" s="410">
        <v>10</v>
      </c>
      <c r="P91" s="410">
        <v>1</v>
      </c>
      <c r="Q91" s="410">
        <v>35</v>
      </c>
      <c r="R91" s="142">
        <v>45.8112363492829</v>
      </c>
      <c r="S91" s="142">
        <v>6.7683998366883502</v>
      </c>
      <c r="T91" s="1"/>
      <c r="U91" s="104" t="s">
        <v>874</v>
      </c>
      <c r="V91" s="411">
        <v>220</v>
      </c>
      <c r="W91" s="499">
        <f t="shared" si="8"/>
        <v>2.8926434816908815E-3</v>
      </c>
      <c r="X91" s="188">
        <v>2</v>
      </c>
      <c r="Y91" s="410">
        <v>1</v>
      </c>
      <c r="Z91" s="410">
        <v>11</v>
      </c>
      <c r="AA91" s="142">
        <v>1.6290082644628101</v>
      </c>
      <c r="AB91" s="142">
        <v>1.2763260807735699</v>
      </c>
      <c r="AC91" s="1"/>
      <c r="AD91" s="104" t="s">
        <v>1167</v>
      </c>
      <c r="AE91" s="411">
        <v>135</v>
      </c>
      <c r="AF91" s="499">
        <f t="shared" si="9"/>
        <v>3.022297841855467E-3</v>
      </c>
      <c r="AG91" s="188">
        <v>1</v>
      </c>
      <c r="AH91" s="410">
        <v>1</v>
      </c>
      <c r="AI91" s="410">
        <v>5</v>
      </c>
      <c r="AJ91" s="142">
        <v>0.77728395061728395</v>
      </c>
      <c r="AK91" s="142">
        <v>0.881637085550105</v>
      </c>
      <c r="AL91" s="1"/>
      <c r="AM91" s="104" t="s">
        <v>794</v>
      </c>
      <c r="AN91" s="411">
        <v>76</v>
      </c>
      <c r="AO91" s="499">
        <f t="shared" si="10"/>
        <v>2.9092022661154496E-3</v>
      </c>
      <c r="AP91" s="188">
        <v>9</v>
      </c>
      <c r="AQ91" s="410">
        <v>1</v>
      </c>
      <c r="AR91" s="410">
        <v>26</v>
      </c>
      <c r="AS91" s="142">
        <v>34.218836565097</v>
      </c>
      <c r="AT91" s="142">
        <v>5.84968687752575</v>
      </c>
      <c r="AU91" s="1"/>
      <c r="AV91" s="104" t="s">
        <v>874</v>
      </c>
      <c r="AW91" s="411">
        <v>89</v>
      </c>
      <c r="AX91" s="499">
        <f t="shared" si="11"/>
        <v>2.7573814171081576E-3</v>
      </c>
      <c r="AY91" s="188">
        <v>2</v>
      </c>
      <c r="AZ91" s="410">
        <v>1</v>
      </c>
      <c r="BA91" s="410">
        <v>10</v>
      </c>
      <c r="BB91" s="142">
        <v>1.8598661785128101</v>
      </c>
      <c r="BC91" s="142">
        <v>1.3637691074785401</v>
      </c>
      <c r="BD91" s="75"/>
    </row>
    <row r="92" spans="2:56" ht="11.25" customHeight="1" x14ac:dyDescent="0.25">
      <c r="B92" s="113"/>
      <c r="C92" s="104" t="s">
        <v>908</v>
      </c>
      <c r="D92" s="411">
        <v>665</v>
      </c>
      <c r="E92" s="499">
        <f t="shared" si="6"/>
        <v>2.8410547362304971E-3</v>
      </c>
      <c r="F92" s="188">
        <v>9</v>
      </c>
      <c r="G92" s="410">
        <v>1</v>
      </c>
      <c r="H92" s="410">
        <v>65</v>
      </c>
      <c r="I92" s="142">
        <v>52.551791508847302</v>
      </c>
      <c r="J92" s="142">
        <v>7.2492614457506903</v>
      </c>
      <c r="K92" s="1"/>
      <c r="L92" s="104" t="s">
        <v>759</v>
      </c>
      <c r="M92" s="411">
        <v>146</v>
      </c>
      <c r="N92" s="310">
        <f t="shared" si="7"/>
        <v>2.6572510192195689E-3</v>
      </c>
      <c r="O92" s="410">
        <v>8</v>
      </c>
      <c r="P92" s="410">
        <v>1</v>
      </c>
      <c r="Q92" s="410">
        <v>29</v>
      </c>
      <c r="R92" s="142">
        <v>34.528288609495199</v>
      </c>
      <c r="S92" s="142">
        <v>5.8760776551620904</v>
      </c>
      <c r="T92" s="1"/>
      <c r="U92" s="104" t="s">
        <v>829</v>
      </c>
      <c r="V92" s="411">
        <v>218</v>
      </c>
      <c r="W92" s="499">
        <f t="shared" si="8"/>
        <v>2.8663467227664188E-3</v>
      </c>
      <c r="X92" s="188">
        <v>22</v>
      </c>
      <c r="Y92" s="410">
        <v>1</v>
      </c>
      <c r="Z92" s="410">
        <v>61</v>
      </c>
      <c r="AA92" s="142">
        <v>162.080822321353</v>
      </c>
      <c r="AB92" s="142">
        <v>12.731096666091</v>
      </c>
      <c r="AC92" s="1"/>
      <c r="AD92" s="104" t="s">
        <v>738</v>
      </c>
      <c r="AE92" s="411">
        <v>132</v>
      </c>
      <c r="AF92" s="499">
        <f t="shared" si="9"/>
        <v>2.9551356675920123E-3</v>
      </c>
      <c r="AG92" s="188">
        <v>14</v>
      </c>
      <c r="AH92" s="410">
        <v>1</v>
      </c>
      <c r="AI92" s="410">
        <v>105</v>
      </c>
      <c r="AJ92" s="142">
        <v>155.990989439853</v>
      </c>
      <c r="AK92" s="142">
        <v>12.4896352804977</v>
      </c>
      <c r="AL92" s="1"/>
      <c r="AM92" s="104" t="s">
        <v>1188</v>
      </c>
      <c r="AN92" s="411">
        <v>76</v>
      </c>
      <c r="AO92" s="499">
        <f t="shared" si="10"/>
        <v>2.9092022661154496E-3</v>
      </c>
      <c r="AP92" s="188">
        <v>1</v>
      </c>
      <c r="AQ92" s="410">
        <v>1</v>
      </c>
      <c r="AR92" s="410">
        <v>4</v>
      </c>
      <c r="AS92" s="142">
        <v>0.66672437673130203</v>
      </c>
      <c r="AT92" s="142">
        <v>0.81653192021580001</v>
      </c>
      <c r="AU92" s="1"/>
      <c r="AV92" s="104" t="s">
        <v>1049</v>
      </c>
      <c r="AW92" s="411">
        <v>89</v>
      </c>
      <c r="AX92" s="499">
        <f t="shared" si="11"/>
        <v>2.7573814171081576E-3</v>
      </c>
      <c r="AY92" s="188">
        <v>2</v>
      </c>
      <c r="AZ92" s="410">
        <v>1</v>
      </c>
      <c r="BA92" s="410">
        <v>15</v>
      </c>
      <c r="BB92" s="142">
        <v>7.3526069940664103</v>
      </c>
      <c r="BC92" s="142">
        <v>2.7115691018424002</v>
      </c>
      <c r="BD92" s="75"/>
    </row>
    <row r="93" spans="2:56" ht="11.25" customHeight="1" x14ac:dyDescent="0.25">
      <c r="B93" s="113"/>
      <c r="C93" s="104" t="s">
        <v>793</v>
      </c>
      <c r="D93" s="411">
        <v>663</v>
      </c>
      <c r="E93" s="499">
        <f t="shared" si="6"/>
        <v>2.8325102107079995E-3</v>
      </c>
      <c r="F93" s="188">
        <v>15</v>
      </c>
      <c r="G93" s="410">
        <v>1</v>
      </c>
      <c r="H93" s="410">
        <v>113</v>
      </c>
      <c r="I93" s="142">
        <v>81.770643516717499</v>
      </c>
      <c r="J93" s="142">
        <v>9.0427121770361296</v>
      </c>
      <c r="K93" s="1"/>
      <c r="L93" s="104" t="s">
        <v>926</v>
      </c>
      <c r="M93" s="411">
        <v>146</v>
      </c>
      <c r="N93" s="310">
        <f t="shared" si="7"/>
        <v>2.6572510192195689E-3</v>
      </c>
      <c r="O93" s="410">
        <v>3</v>
      </c>
      <c r="P93" s="410">
        <v>1</v>
      </c>
      <c r="Q93" s="410">
        <v>9</v>
      </c>
      <c r="R93" s="142">
        <v>1.7003659223118801</v>
      </c>
      <c r="S93" s="142">
        <v>1.30398079829109</v>
      </c>
      <c r="T93" s="1"/>
      <c r="U93" s="104" t="s">
        <v>1016</v>
      </c>
      <c r="V93" s="411">
        <v>218</v>
      </c>
      <c r="W93" s="499">
        <f t="shared" si="8"/>
        <v>2.8663467227664188E-3</v>
      </c>
      <c r="X93" s="188">
        <v>3</v>
      </c>
      <c r="Y93" s="410">
        <v>1</v>
      </c>
      <c r="Z93" s="410">
        <v>11</v>
      </c>
      <c r="AA93" s="142">
        <v>2.7742614258059102</v>
      </c>
      <c r="AB93" s="142">
        <v>1.6656114270158899</v>
      </c>
      <c r="AC93" s="1"/>
      <c r="AD93" s="104" t="s">
        <v>1109</v>
      </c>
      <c r="AE93" s="411">
        <v>132</v>
      </c>
      <c r="AF93" s="499">
        <f t="shared" si="9"/>
        <v>2.9551356675920123E-3</v>
      </c>
      <c r="AG93" s="188">
        <v>3</v>
      </c>
      <c r="AH93" s="410">
        <v>1</v>
      </c>
      <c r="AI93" s="410">
        <v>15</v>
      </c>
      <c r="AJ93" s="142">
        <v>3.7637167125803499</v>
      </c>
      <c r="AK93" s="142">
        <v>1.94003008032874</v>
      </c>
      <c r="AL93" s="1"/>
      <c r="AM93" s="104" t="s">
        <v>684</v>
      </c>
      <c r="AN93" s="411">
        <v>73</v>
      </c>
      <c r="AO93" s="499">
        <f t="shared" si="10"/>
        <v>2.7943653345582605E-3</v>
      </c>
      <c r="AP93" s="188">
        <v>14</v>
      </c>
      <c r="AQ93" s="410">
        <v>3</v>
      </c>
      <c r="AR93" s="410">
        <v>67</v>
      </c>
      <c r="AS93" s="142">
        <v>107.52749108650799</v>
      </c>
      <c r="AT93" s="142">
        <v>10.369546329830801</v>
      </c>
      <c r="AU93" s="1"/>
      <c r="AV93" s="104" t="s">
        <v>787</v>
      </c>
      <c r="AW93" s="411">
        <v>88</v>
      </c>
      <c r="AX93" s="499">
        <f t="shared" si="11"/>
        <v>2.7263996034327851E-3</v>
      </c>
      <c r="AY93" s="188">
        <v>10</v>
      </c>
      <c r="AZ93" s="410">
        <v>1</v>
      </c>
      <c r="BA93" s="410">
        <v>40</v>
      </c>
      <c r="BB93" s="142">
        <v>47.361053719008297</v>
      </c>
      <c r="BC93" s="142">
        <v>6.8819367709249004</v>
      </c>
      <c r="BD93" s="75"/>
    </row>
    <row r="94" spans="2:56" ht="11.25" customHeight="1" x14ac:dyDescent="0.25">
      <c r="B94" s="113"/>
      <c r="C94" s="104" t="s">
        <v>897</v>
      </c>
      <c r="D94" s="411">
        <v>652</v>
      </c>
      <c r="E94" s="499">
        <f t="shared" si="6"/>
        <v>2.7855153203342618E-3</v>
      </c>
      <c r="F94" s="188">
        <v>5</v>
      </c>
      <c r="G94" s="410">
        <v>1</v>
      </c>
      <c r="H94" s="410">
        <v>51</v>
      </c>
      <c r="I94" s="142">
        <v>21.218475949414699</v>
      </c>
      <c r="J94" s="142">
        <v>4.60635169623583</v>
      </c>
      <c r="K94" s="1"/>
      <c r="L94" s="104" t="s">
        <v>1185</v>
      </c>
      <c r="M94" s="411">
        <v>146</v>
      </c>
      <c r="N94" s="310">
        <f t="shared" si="7"/>
        <v>2.6572510192195689E-3</v>
      </c>
      <c r="O94" s="410">
        <v>4</v>
      </c>
      <c r="P94" s="410">
        <v>1</v>
      </c>
      <c r="Q94" s="410">
        <v>34</v>
      </c>
      <c r="R94" s="142">
        <v>36.080925126665399</v>
      </c>
      <c r="S94" s="142">
        <v>6.0067399749502597</v>
      </c>
      <c r="T94" s="1"/>
      <c r="U94" s="104" t="s">
        <v>1026</v>
      </c>
      <c r="V94" s="411">
        <v>216</v>
      </c>
      <c r="W94" s="499">
        <f t="shared" si="8"/>
        <v>2.8400499638419566E-3</v>
      </c>
      <c r="X94" s="188">
        <v>11</v>
      </c>
      <c r="Y94" s="410">
        <v>1</v>
      </c>
      <c r="Z94" s="410">
        <v>170</v>
      </c>
      <c r="AA94" s="142">
        <v>344.222222222222</v>
      </c>
      <c r="AB94" s="142">
        <v>18.5532267334343</v>
      </c>
      <c r="AC94" s="1"/>
      <c r="AD94" s="104" t="s">
        <v>1049</v>
      </c>
      <c r="AE94" s="411">
        <v>131</v>
      </c>
      <c r="AF94" s="499">
        <f t="shared" si="9"/>
        <v>2.9327482761708607E-3</v>
      </c>
      <c r="AG94" s="188">
        <v>3</v>
      </c>
      <c r="AH94" s="410">
        <v>1</v>
      </c>
      <c r="AI94" s="410">
        <v>24</v>
      </c>
      <c r="AJ94" s="142">
        <v>19.580094400093198</v>
      </c>
      <c r="AK94" s="142">
        <v>4.4249400448021001</v>
      </c>
      <c r="AL94" s="1"/>
      <c r="AM94" s="104" t="s">
        <v>897</v>
      </c>
      <c r="AN94" s="411">
        <v>73</v>
      </c>
      <c r="AO94" s="499">
        <f t="shared" si="10"/>
        <v>2.7943653345582605E-3</v>
      </c>
      <c r="AP94" s="188">
        <v>4</v>
      </c>
      <c r="AQ94" s="410">
        <v>1</v>
      </c>
      <c r="AR94" s="410">
        <v>15</v>
      </c>
      <c r="AS94" s="142">
        <v>11.702007881403601</v>
      </c>
      <c r="AT94" s="142">
        <v>3.4208197674539398</v>
      </c>
      <c r="AU94" s="1"/>
      <c r="AV94" s="104" t="s">
        <v>748</v>
      </c>
      <c r="AW94" s="411">
        <v>87</v>
      </c>
      <c r="AX94" s="499">
        <f t="shared" si="11"/>
        <v>2.6954177897574125E-3</v>
      </c>
      <c r="AY94" s="188">
        <v>1</v>
      </c>
      <c r="AZ94" s="410">
        <v>1</v>
      </c>
      <c r="BA94" s="410">
        <v>9</v>
      </c>
      <c r="BB94" s="142">
        <v>1.85519883736293</v>
      </c>
      <c r="BC94" s="142">
        <v>1.3620568407239599</v>
      </c>
      <c r="BD94" s="75"/>
    </row>
    <row r="95" spans="2:56" ht="11.25" customHeight="1" x14ac:dyDescent="0.25">
      <c r="B95" s="113"/>
      <c r="C95" s="104" t="s">
        <v>699</v>
      </c>
      <c r="D95" s="411">
        <v>642</v>
      </c>
      <c r="E95" s="499">
        <f t="shared" si="6"/>
        <v>2.7427926927217731E-3</v>
      </c>
      <c r="F95" s="188">
        <v>6</v>
      </c>
      <c r="G95" s="410">
        <v>1</v>
      </c>
      <c r="H95" s="410">
        <v>46</v>
      </c>
      <c r="I95" s="142">
        <v>31.219419939635699</v>
      </c>
      <c r="J95" s="142">
        <v>5.5874341105408698</v>
      </c>
      <c r="K95" s="1"/>
      <c r="L95" s="104" t="s">
        <v>1194</v>
      </c>
      <c r="M95" s="411">
        <v>145</v>
      </c>
      <c r="N95" s="310">
        <f t="shared" si="7"/>
        <v>2.6390506697728596E-3</v>
      </c>
      <c r="O95" s="410">
        <v>8</v>
      </c>
      <c r="P95" s="410">
        <v>1</v>
      </c>
      <c r="Q95" s="410">
        <v>31</v>
      </c>
      <c r="R95" s="142">
        <v>27.480618311533899</v>
      </c>
      <c r="S95" s="142">
        <v>5.2421959436417396</v>
      </c>
      <c r="T95" s="1"/>
      <c r="U95" s="104" t="s">
        <v>976</v>
      </c>
      <c r="V95" s="411">
        <v>214</v>
      </c>
      <c r="W95" s="499">
        <f t="shared" si="8"/>
        <v>2.813753204917494E-3</v>
      </c>
      <c r="X95" s="188">
        <v>4</v>
      </c>
      <c r="Y95" s="410">
        <v>1</v>
      </c>
      <c r="Z95" s="410">
        <v>27</v>
      </c>
      <c r="AA95" s="142">
        <v>14.551860424491201</v>
      </c>
      <c r="AB95" s="142">
        <v>3.8146900823646499</v>
      </c>
      <c r="AC95" s="1"/>
      <c r="AD95" s="104" t="s">
        <v>728</v>
      </c>
      <c r="AE95" s="411">
        <v>130</v>
      </c>
      <c r="AF95" s="499">
        <f t="shared" si="9"/>
        <v>2.9103608847497091E-3</v>
      </c>
      <c r="AG95" s="188">
        <v>12</v>
      </c>
      <c r="AH95" s="410">
        <v>1</v>
      </c>
      <c r="AI95" s="410">
        <v>60</v>
      </c>
      <c r="AJ95" s="142">
        <v>132.65301775147901</v>
      </c>
      <c r="AK95" s="142">
        <v>11.5175091817406</v>
      </c>
      <c r="AL95" s="1"/>
      <c r="AM95" s="104" t="s">
        <v>761</v>
      </c>
      <c r="AN95" s="411">
        <v>70</v>
      </c>
      <c r="AO95" s="499">
        <f t="shared" si="10"/>
        <v>2.6795284030010718E-3</v>
      </c>
      <c r="AP95" s="188">
        <v>11</v>
      </c>
      <c r="AQ95" s="410">
        <v>1</v>
      </c>
      <c r="AR95" s="410">
        <v>32</v>
      </c>
      <c r="AS95" s="142">
        <v>54.0042857142857</v>
      </c>
      <c r="AT95" s="142">
        <v>7.3487608284856902</v>
      </c>
      <c r="AU95" s="1"/>
      <c r="AV95" s="104" t="s">
        <v>960</v>
      </c>
      <c r="AW95" s="411">
        <v>87</v>
      </c>
      <c r="AX95" s="499">
        <f t="shared" si="11"/>
        <v>2.6954177897574125E-3</v>
      </c>
      <c r="AY95" s="188">
        <v>2</v>
      </c>
      <c r="AZ95" s="410">
        <v>1</v>
      </c>
      <c r="BA95" s="410">
        <v>13</v>
      </c>
      <c r="BB95" s="142">
        <v>4.6629673668912703</v>
      </c>
      <c r="BC95" s="142">
        <v>2.15939050819699</v>
      </c>
      <c r="BD95" s="75"/>
    </row>
    <row r="96" spans="2:56" ht="11.25" customHeight="1" x14ac:dyDescent="0.25">
      <c r="B96" s="113"/>
      <c r="C96" s="104" t="s">
        <v>994</v>
      </c>
      <c r="D96" s="411">
        <v>638</v>
      </c>
      <c r="E96" s="499">
        <f t="shared" si="6"/>
        <v>2.7257036416767776E-3</v>
      </c>
      <c r="F96" s="188">
        <v>1</v>
      </c>
      <c r="G96" s="410">
        <v>1</v>
      </c>
      <c r="H96" s="410">
        <v>29</v>
      </c>
      <c r="I96" s="142">
        <v>3.94426401077033</v>
      </c>
      <c r="J96" s="142">
        <v>1.9860171224766301</v>
      </c>
      <c r="K96" s="1"/>
      <c r="L96" s="104" t="s">
        <v>762</v>
      </c>
      <c r="M96" s="411">
        <v>141</v>
      </c>
      <c r="N96" s="310">
        <f t="shared" si="7"/>
        <v>2.5662492719860223E-3</v>
      </c>
      <c r="O96" s="410">
        <v>5</v>
      </c>
      <c r="P96" s="410">
        <v>1</v>
      </c>
      <c r="Q96" s="410">
        <v>18</v>
      </c>
      <c r="R96" s="142">
        <v>11.115235652130201</v>
      </c>
      <c r="S96" s="142">
        <v>3.3339519570818901</v>
      </c>
      <c r="T96" s="1"/>
      <c r="U96" s="104" t="s">
        <v>785</v>
      </c>
      <c r="V96" s="411">
        <v>211</v>
      </c>
      <c r="W96" s="499">
        <f t="shared" si="8"/>
        <v>2.7743080665308E-3</v>
      </c>
      <c r="X96" s="188">
        <v>8</v>
      </c>
      <c r="Y96" s="410">
        <v>1</v>
      </c>
      <c r="Z96" s="410">
        <v>55</v>
      </c>
      <c r="AA96" s="142">
        <v>89.239460030098201</v>
      </c>
      <c r="AB96" s="142">
        <v>9.4466639630135099</v>
      </c>
      <c r="AC96" s="1"/>
      <c r="AD96" s="104" t="s">
        <v>848</v>
      </c>
      <c r="AE96" s="411">
        <v>130</v>
      </c>
      <c r="AF96" s="499">
        <f t="shared" si="9"/>
        <v>2.9103608847497091E-3</v>
      </c>
      <c r="AG96" s="188">
        <v>1</v>
      </c>
      <c r="AH96" s="410">
        <v>1</v>
      </c>
      <c r="AI96" s="410">
        <v>6</v>
      </c>
      <c r="AJ96" s="142">
        <v>0.25923076923076899</v>
      </c>
      <c r="AK96" s="142">
        <v>0.50914709979608996</v>
      </c>
      <c r="AL96" s="1"/>
      <c r="AM96" s="104" t="s">
        <v>887</v>
      </c>
      <c r="AN96" s="411">
        <v>70</v>
      </c>
      <c r="AO96" s="499">
        <f t="shared" si="10"/>
        <v>2.6795284030010718E-3</v>
      </c>
      <c r="AP96" s="188">
        <v>2</v>
      </c>
      <c r="AQ96" s="410">
        <v>0</v>
      </c>
      <c r="AR96" s="410">
        <v>15</v>
      </c>
      <c r="AS96" s="142">
        <v>7.56</v>
      </c>
      <c r="AT96" s="142">
        <v>2.7495454169735001</v>
      </c>
      <c r="AU96" s="1"/>
      <c r="AV96" s="104" t="s">
        <v>1084</v>
      </c>
      <c r="AW96" s="411">
        <v>87</v>
      </c>
      <c r="AX96" s="499">
        <f t="shared" si="11"/>
        <v>2.6954177897574125E-3</v>
      </c>
      <c r="AY96" s="188">
        <v>5</v>
      </c>
      <c r="AZ96" s="410">
        <v>1</v>
      </c>
      <c r="BA96" s="410">
        <v>18</v>
      </c>
      <c r="BB96" s="142">
        <v>15.113753468093501</v>
      </c>
      <c r="BC96" s="142">
        <v>3.88764111873685</v>
      </c>
      <c r="BD96" s="75"/>
    </row>
    <row r="97" spans="2:56" ht="11.25" customHeight="1" x14ac:dyDescent="0.25">
      <c r="B97" s="113"/>
      <c r="C97" s="104" t="s">
        <v>1197</v>
      </c>
      <c r="D97" s="411">
        <v>627</v>
      </c>
      <c r="E97" s="499">
        <f t="shared" si="6"/>
        <v>2.6787087513030403E-3</v>
      </c>
      <c r="F97" s="188">
        <v>9</v>
      </c>
      <c r="G97" s="410">
        <v>1</v>
      </c>
      <c r="H97" s="410">
        <v>60</v>
      </c>
      <c r="I97" s="142">
        <v>62.5808780324016</v>
      </c>
      <c r="J97" s="142">
        <v>7.9108076725705798</v>
      </c>
      <c r="K97" s="1"/>
      <c r="L97" s="104" t="s">
        <v>1104</v>
      </c>
      <c r="M97" s="411">
        <v>140</v>
      </c>
      <c r="N97" s="310">
        <f t="shared" si="7"/>
        <v>2.5480489225393125E-3</v>
      </c>
      <c r="O97" s="410">
        <v>11</v>
      </c>
      <c r="P97" s="410">
        <v>1</v>
      </c>
      <c r="Q97" s="410">
        <v>91</v>
      </c>
      <c r="R97" s="142">
        <v>149.20204081632701</v>
      </c>
      <c r="S97" s="142">
        <v>12.214828726442599</v>
      </c>
      <c r="T97" s="1"/>
      <c r="U97" s="104" t="s">
        <v>1170</v>
      </c>
      <c r="V97" s="411">
        <v>210</v>
      </c>
      <c r="W97" s="499">
        <f t="shared" si="8"/>
        <v>2.7611596870685687E-3</v>
      </c>
      <c r="X97" s="188">
        <v>2</v>
      </c>
      <c r="Y97" s="410">
        <v>1</v>
      </c>
      <c r="Z97" s="410">
        <v>23</v>
      </c>
      <c r="AA97" s="142">
        <v>8.7628344671201805</v>
      </c>
      <c r="AB97" s="142">
        <v>2.9602085175068602</v>
      </c>
      <c r="AC97" s="1"/>
      <c r="AD97" s="104" t="s">
        <v>1098</v>
      </c>
      <c r="AE97" s="411">
        <v>130</v>
      </c>
      <c r="AF97" s="499">
        <f t="shared" si="9"/>
        <v>2.9103608847497091E-3</v>
      </c>
      <c r="AG97" s="188">
        <v>3</v>
      </c>
      <c r="AH97" s="410">
        <v>1</v>
      </c>
      <c r="AI97" s="410">
        <v>27</v>
      </c>
      <c r="AJ97" s="142">
        <v>9.1067455621301807</v>
      </c>
      <c r="AK97" s="142">
        <v>3.0177384847150299</v>
      </c>
      <c r="AL97" s="1"/>
      <c r="AM97" s="104" t="s">
        <v>754</v>
      </c>
      <c r="AN97" s="411">
        <v>69</v>
      </c>
      <c r="AO97" s="499">
        <f t="shared" si="10"/>
        <v>2.6412494258153422E-3</v>
      </c>
      <c r="AP97" s="188">
        <v>9</v>
      </c>
      <c r="AQ97" s="410">
        <v>1</v>
      </c>
      <c r="AR97" s="410">
        <v>49</v>
      </c>
      <c r="AS97" s="142">
        <v>60.955261499684902</v>
      </c>
      <c r="AT97" s="142">
        <v>7.8073850615737497</v>
      </c>
      <c r="AU97" s="1"/>
      <c r="AV97" s="104" t="s">
        <v>739</v>
      </c>
      <c r="AW97" s="411">
        <v>86</v>
      </c>
      <c r="AX97" s="499">
        <f t="shared" si="11"/>
        <v>2.66443597608204E-3</v>
      </c>
      <c r="AY97" s="188">
        <v>1</v>
      </c>
      <c r="AZ97" s="410">
        <v>1</v>
      </c>
      <c r="BA97" s="410">
        <v>10</v>
      </c>
      <c r="BB97" s="142">
        <v>3.2293131422390502</v>
      </c>
      <c r="BC97" s="142">
        <v>1.7970289764606</v>
      </c>
      <c r="BD97" s="75"/>
    </row>
    <row r="98" spans="2:56" ht="11.25" customHeight="1" x14ac:dyDescent="0.25">
      <c r="B98" s="113"/>
      <c r="C98" s="104" t="s">
        <v>1152</v>
      </c>
      <c r="D98" s="411">
        <v>620</v>
      </c>
      <c r="E98" s="499">
        <f t="shared" si="6"/>
        <v>2.6488029119742982E-3</v>
      </c>
      <c r="F98" s="188">
        <v>16</v>
      </c>
      <c r="G98" s="410">
        <v>1</v>
      </c>
      <c r="H98" s="410">
        <v>142</v>
      </c>
      <c r="I98" s="142">
        <v>226.60127731529701</v>
      </c>
      <c r="J98" s="142">
        <v>15.053281280680901</v>
      </c>
      <c r="K98" s="1"/>
      <c r="L98" s="104" t="s">
        <v>1170</v>
      </c>
      <c r="M98" s="411">
        <v>139</v>
      </c>
      <c r="N98" s="310">
        <f t="shared" si="7"/>
        <v>2.5298485730926032E-3</v>
      </c>
      <c r="O98" s="410">
        <v>2</v>
      </c>
      <c r="P98" s="410">
        <v>1</v>
      </c>
      <c r="Q98" s="410">
        <v>11</v>
      </c>
      <c r="R98" s="142">
        <v>4.7427151803736898</v>
      </c>
      <c r="S98" s="142">
        <v>2.1777775782603901</v>
      </c>
      <c r="T98" s="1"/>
      <c r="U98" s="104" t="s">
        <v>928</v>
      </c>
      <c r="V98" s="411">
        <v>208</v>
      </c>
      <c r="W98" s="499">
        <f t="shared" si="8"/>
        <v>2.7348629281441061E-3</v>
      </c>
      <c r="X98" s="188">
        <v>1</v>
      </c>
      <c r="Y98" s="410">
        <v>1</v>
      </c>
      <c r="Z98" s="410">
        <v>7</v>
      </c>
      <c r="AA98" s="142">
        <v>0.347979844674556</v>
      </c>
      <c r="AB98" s="142">
        <v>0.58989816466450895</v>
      </c>
      <c r="AC98" s="1"/>
      <c r="AD98" s="104" t="s">
        <v>787</v>
      </c>
      <c r="AE98" s="411">
        <v>126</v>
      </c>
      <c r="AF98" s="499">
        <f t="shared" si="9"/>
        <v>2.8208113190651024E-3</v>
      </c>
      <c r="AG98" s="188">
        <v>9</v>
      </c>
      <c r="AH98" s="410">
        <v>1</v>
      </c>
      <c r="AI98" s="410">
        <v>33</v>
      </c>
      <c r="AJ98" s="142">
        <v>43.769274376417201</v>
      </c>
      <c r="AK98" s="142">
        <v>6.6158351231282397</v>
      </c>
      <c r="AL98" s="1"/>
      <c r="AM98" s="104" t="s">
        <v>1200</v>
      </c>
      <c r="AN98" s="411">
        <v>69</v>
      </c>
      <c r="AO98" s="499">
        <f t="shared" si="10"/>
        <v>2.6412494258153422E-3</v>
      </c>
      <c r="AP98" s="188">
        <v>11</v>
      </c>
      <c r="AQ98" s="410">
        <v>1</v>
      </c>
      <c r="AR98" s="410">
        <v>55</v>
      </c>
      <c r="AS98" s="142">
        <v>64.212140306658299</v>
      </c>
      <c r="AT98" s="142">
        <v>8.0132478001530796</v>
      </c>
      <c r="AU98" s="1"/>
      <c r="AV98" s="104" t="s">
        <v>782</v>
      </c>
      <c r="AW98" s="411">
        <v>85</v>
      </c>
      <c r="AX98" s="499">
        <f t="shared" si="11"/>
        <v>2.6334541624066675E-3</v>
      </c>
      <c r="AY98" s="188">
        <v>11</v>
      </c>
      <c r="AZ98" s="410">
        <v>1</v>
      </c>
      <c r="BA98" s="410">
        <v>74</v>
      </c>
      <c r="BB98" s="142">
        <v>122.530657439446</v>
      </c>
      <c r="BC98" s="142">
        <v>11.069356685889501</v>
      </c>
      <c r="BD98" s="75"/>
    </row>
    <row r="99" spans="2:56" ht="11.25" customHeight="1" x14ac:dyDescent="0.25">
      <c r="B99" s="113"/>
      <c r="C99" s="104" t="s">
        <v>960</v>
      </c>
      <c r="D99" s="411">
        <v>618</v>
      </c>
      <c r="E99" s="499">
        <f t="shared" si="6"/>
        <v>2.6402583864518002E-3</v>
      </c>
      <c r="F99" s="188">
        <v>2</v>
      </c>
      <c r="G99" s="410">
        <v>1</v>
      </c>
      <c r="H99" s="410">
        <v>66</v>
      </c>
      <c r="I99" s="142">
        <v>11.926634618405799</v>
      </c>
      <c r="J99" s="142">
        <v>3.45349599947731</v>
      </c>
      <c r="K99" s="1"/>
      <c r="L99" s="104" t="s">
        <v>716</v>
      </c>
      <c r="M99" s="411">
        <v>138</v>
      </c>
      <c r="N99" s="310">
        <f t="shared" si="7"/>
        <v>2.5116482236458939E-3</v>
      </c>
      <c r="O99" s="410">
        <v>5</v>
      </c>
      <c r="P99" s="410">
        <v>1</v>
      </c>
      <c r="Q99" s="410">
        <v>36</v>
      </c>
      <c r="R99" s="142">
        <v>26.923755513547601</v>
      </c>
      <c r="S99" s="142">
        <v>5.1888106068296196</v>
      </c>
      <c r="T99" s="1"/>
      <c r="U99" s="104" t="s">
        <v>964</v>
      </c>
      <c r="V99" s="411">
        <v>208</v>
      </c>
      <c r="W99" s="499">
        <f t="shared" si="8"/>
        <v>2.7348629281441061E-3</v>
      </c>
      <c r="X99" s="188">
        <v>4</v>
      </c>
      <c r="Y99" s="410">
        <v>1</v>
      </c>
      <c r="Z99" s="410">
        <v>21</v>
      </c>
      <c r="AA99" s="142">
        <v>8.1029724482248504</v>
      </c>
      <c r="AB99" s="142">
        <v>2.84657205217519</v>
      </c>
      <c r="AC99" s="1"/>
      <c r="AD99" s="104" t="s">
        <v>1056</v>
      </c>
      <c r="AE99" s="411">
        <v>122</v>
      </c>
      <c r="AF99" s="499">
        <f t="shared" si="9"/>
        <v>2.731261753380496E-3</v>
      </c>
      <c r="AG99" s="188">
        <v>10</v>
      </c>
      <c r="AH99" s="410">
        <v>1</v>
      </c>
      <c r="AI99" s="410">
        <v>62</v>
      </c>
      <c r="AJ99" s="142">
        <v>154.89115829078199</v>
      </c>
      <c r="AK99" s="142">
        <v>12.4455276421204</v>
      </c>
      <c r="AL99" s="1"/>
      <c r="AM99" s="104" t="s">
        <v>902</v>
      </c>
      <c r="AN99" s="411">
        <v>68</v>
      </c>
      <c r="AO99" s="499">
        <f t="shared" si="10"/>
        <v>2.6029704486296126E-3</v>
      </c>
      <c r="AP99" s="188">
        <v>6</v>
      </c>
      <c r="AQ99" s="410">
        <v>1</v>
      </c>
      <c r="AR99" s="410">
        <v>48</v>
      </c>
      <c r="AS99" s="142">
        <v>58.455666089965398</v>
      </c>
      <c r="AT99" s="142">
        <v>7.6456305227211603</v>
      </c>
      <c r="AU99" s="1"/>
      <c r="AV99" s="104" t="s">
        <v>695</v>
      </c>
      <c r="AW99" s="411">
        <v>84</v>
      </c>
      <c r="AX99" s="499">
        <f t="shared" si="11"/>
        <v>2.6024723487312949E-3</v>
      </c>
      <c r="AY99" s="188">
        <v>1</v>
      </c>
      <c r="AZ99" s="410">
        <v>1</v>
      </c>
      <c r="BA99" s="410">
        <v>1</v>
      </c>
      <c r="BB99" s="142">
        <v>0</v>
      </c>
      <c r="BC99" s="142">
        <v>0</v>
      </c>
      <c r="BD99" s="75"/>
    </row>
    <row r="100" spans="2:56" ht="11.25" customHeight="1" x14ac:dyDescent="0.25">
      <c r="B100" s="113"/>
      <c r="C100" s="104" t="s">
        <v>1185</v>
      </c>
      <c r="D100" s="411">
        <v>591</v>
      </c>
      <c r="E100" s="499">
        <f t="shared" si="6"/>
        <v>2.5249072918980811E-3</v>
      </c>
      <c r="F100" s="188">
        <v>4</v>
      </c>
      <c r="G100" s="410">
        <v>1</v>
      </c>
      <c r="H100" s="410">
        <v>39</v>
      </c>
      <c r="I100" s="142">
        <v>32.499099578849098</v>
      </c>
      <c r="J100" s="142">
        <v>5.7007981527895799</v>
      </c>
      <c r="K100" s="1"/>
      <c r="L100" s="104" t="s">
        <v>891</v>
      </c>
      <c r="M100" s="411">
        <v>138</v>
      </c>
      <c r="N100" s="310">
        <f t="shared" si="7"/>
        <v>2.5116482236458939E-3</v>
      </c>
      <c r="O100" s="410">
        <v>3</v>
      </c>
      <c r="P100" s="410">
        <v>1</v>
      </c>
      <c r="Q100" s="410">
        <v>20</v>
      </c>
      <c r="R100" s="142">
        <v>9.3550199537912206</v>
      </c>
      <c r="S100" s="142">
        <v>3.0585977103553899</v>
      </c>
      <c r="T100" s="1"/>
      <c r="U100" s="104" t="s">
        <v>843</v>
      </c>
      <c r="V100" s="411">
        <v>206</v>
      </c>
      <c r="W100" s="499">
        <f t="shared" si="8"/>
        <v>2.7085661692196439E-3</v>
      </c>
      <c r="X100" s="188">
        <v>1</v>
      </c>
      <c r="Y100" s="410">
        <v>1</v>
      </c>
      <c r="Z100" s="410">
        <v>5</v>
      </c>
      <c r="AA100" s="142">
        <v>0.10003299085682001</v>
      </c>
      <c r="AB100" s="142">
        <v>0.31627992484003697</v>
      </c>
      <c r="AC100" s="1"/>
      <c r="AD100" s="104" t="s">
        <v>791</v>
      </c>
      <c r="AE100" s="411">
        <v>120</v>
      </c>
      <c r="AF100" s="499">
        <f t="shared" si="9"/>
        <v>2.6864869705381929E-3</v>
      </c>
      <c r="AG100" s="188">
        <v>7</v>
      </c>
      <c r="AH100" s="410">
        <v>1</v>
      </c>
      <c r="AI100" s="410">
        <v>40</v>
      </c>
      <c r="AJ100" s="142">
        <v>47.1915972222222</v>
      </c>
      <c r="AK100" s="142">
        <v>6.86961405191167</v>
      </c>
      <c r="AL100" s="1"/>
      <c r="AM100" s="104" t="s">
        <v>908</v>
      </c>
      <c r="AN100" s="411">
        <v>65</v>
      </c>
      <c r="AO100" s="499">
        <f t="shared" si="10"/>
        <v>2.488133517072424E-3</v>
      </c>
      <c r="AP100" s="188">
        <v>10</v>
      </c>
      <c r="AQ100" s="410">
        <v>1</v>
      </c>
      <c r="AR100" s="410">
        <v>33</v>
      </c>
      <c r="AS100" s="142">
        <v>48.216331360946697</v>
      </c>
      <c r="AT100" s="142">
        <v>6.9437980501269401</v>
      </c>
      <c r="AU100" s="1"/>
      <c r="AV100" s="104" t="s">
        <v>971</v>
      </c>
      <c r="AW100" s="411">
        <v>84</v>
      </c>
      <c r="AX100" s="499">
        <f t="shared" si="11"/>
        <v>2.6024723487312949E-3</v>
      </c>
      <c r="AY100" s="188">
        <v>4</v>
      </c>
      <c r="AZ100" s="410">
        <v>1</v>
      </c>
      <c r="BA100" s="410">
        <v>35</v>
      </c>
      <c r="BB100" s="142">
        <v>23.8303571428571</v>
      </c>
      <c r="BC100" s="142">
        <v>4.8816346793729997</v>
      </c>
      <c r="BD100" s="75"/>
    </row>
    <row r="101" spans="2:56" ht="11.25" customHeight="1" x14ac:dyDescent="0.25">
      <c r="B101" s="113"/>
      <c r="C101" s="104" t="s">
        <v>997</v>
      </c>
      <c r="D101" s="411">
        <v>590</v>
      </c>
      <c r="E101" s="499">
        <f t="shared" si="6"/>
        <v>2.5206350291368321E-3</v>
      </c>
      <c r="F101" s="188">
        <v>13</v>
      </c>
      <c r="G101" s="410">
        <v>1</v>
      </c>
      <c r="H101" s="410">
        <v>95</v>
      </c>
      <c r="I101" s="142">
        <v>185.89481183567901</v>
      </c>
      <c r="J101" s="142">
        <v>13.6343247664004</v>
      </c>
      <c r="K101" s="1"/>
      <c r="L101" s="104" t="s">
        <v>882</v>
      </c>
      <c r="M101" s="411">
        <v>137</v>
      </c>
      <c r="N101" s="310">
        <f t="shared" si="7"/>
        <v>2.4934478741991846E-3</v>
      </c>
      <c r="O101" s="410">
        <v>2</v>
      </c>
      <c r="P101" s="410">
        <v>1</v>
      </c>
      <c r="Q101" s="410">
        <v>60</v>
      </c>
      <c r="R101" s="142">
        <v>26.602376258724501</v>
      </c>
      <c r="S101" s="142">
        <v>5.1577491465487597</v>
      </c>
      <c r="T101" s="1"/>
      <c r="U101" s="104" t="s">
        <v>950</v>
      </c>
      <c r="V101" s="411">
        <v>205</v>
      </c>
      <c r="W101" s="499">
        <f t="shared" si="8"/>
        <v>2.6954177897574125E-3</v>
      </c>
      <c r="X101" s="188">
        <v>1</v>
      </c>
      <c r="Y101" s="410">
        <v>1</v>
      </c>
      <c r="Z101" s="410">
        <v>32</v>
      </c>
      <c r="AA101" s="142">
        <v>7.5423200475907199</v>
      </c>
      <c r="AB101" s="142">
        <v>2.7463284668063102</v>
      </c>
      <c r="AC101" s="1"/>
      <c r="AD101" s="104" t="s">
        <v>1084</v>
      </c>
      <c r="AE101" s="411">
        <v>120</v>
      </c>
      <c r="AF101" s="499">
        <f t="shared" si="9"/>
        <v>2.6864869705381929E-3</v>
      </c>
      <c r="AG101" s="188">
        <v>4</v>
      </c>
      <c r="AH101" s="410">
        <v>1</v>
      </c>
      <c r="AI101" s="410">
        <v>52</v>
      </c>
      <c r="AJ101" s="142">
        <v>31.274930555555599</v>
      </c>
      <c r="AK101" s="142">
        <v>5.5923993558718204</v>
      </c>
      <c r="AL101" s="1"/>
      <c r="AM101" s="104" t="s">
        <v>889</v>
      </c>
      <c r="AN101" s="411">
        <v>64</v>
      </c>
      <c r="AO101" s="499">
        <f t="shared" si="10"/>
        <v>2.4498545398866944E-3</v>
      </c>
      <c r="AP101" s="188">
        <v>8</v>
      </c>
      <c r="AQ101" s="410">
        <v>3</v>
      </c>
      <c r="AR101" s="410">
        <v>26</v>
      </c>
      <c r="AS101" s="142">
        <v>21.212646484375</v>
      </c>
      <c r="AT101" s="142">
        <v>4.6057188889873597</v>
      </c>
      <c r="AU101" s="1"/>
      <c r="AV101" s="104" t="s">
        <v>1016</v>
      </c>
      <c r="AW101" s="411">
        <v>84</v>
      </c>
      <c r="AX101" s="499">
        <f t="shared" si="11"/>
        <v>2.6024723487312949E-3</v>
      </c>
      <c r="AY101" s="188">
        <v>4</v>
      </c>
      <c r="AZ101" s="410">
        <v>1</v>
      </c>
      <c r="BA101" s="410">
        <v>13</v>
      </c>
      <c r="BB101" s="142">
        <v>6.6772959183673501</v>
      </c>
      <c r="BC101" s="142">
        <v>2.5840464234156801</v>
      </c>
      <c r="BD101" s="75"/>
    </row>
    <row r="102" spans="2:56" ht="11.25" customHeight="1" x14ac:dyDescent="0.25">
      <c r="B102" s="113"/>
      <c r="C102" s="104" t="s">
        <v>1023</v>
      </c>
      <c r="D102" s="411">
        <v>589</v>
      </c>
      <c r="E102" s="499">
        <f t="shared" si="6"/>
        <v>2.5163627663755831E-3</v>
      </c>
      <c r="F102" s="188">
        <v>12</v>
      </c>
      <c r="G102" s="410">
        <v>1</v>
      </c>
      <c r="H102" s="410">
        <v>258</v>
      </c>
      <c r="I102" s="142">
        <v>313.59016029586002</v>
      </c>
      <c r="J102" s="142">
        <v>17.708477074436999</v>
      </c>
      <c r="K102" s="1"/>
      <c r="L102" s="104" t="s">
        <v>889</v>
      </c>
      <c r="M102" s="411">
        <v>136</v>
      </c>
      <c r="N102" s="310">
        <f t="shared" si="7"/>
        <v>2.4752475247524753E-3</v>
      </c>
      <c r="O102" s="410">
        <v>6</v>
      </c>
      <c r="P102" s="410">
        <v>1</v>
      </c>
      <c r="Q102" s="410">
        <v>74</v>
      </c>
      <c r="R102" s="142">
        <v>53.1526275951557</v>
      </c>
      <c r="S102" s="142">
        <v>7.2905848596087104</v>
      </c>
      <c r="T102" s="1"/>
      <c r="U102" s="104" t="s">
        <v>821</v>
      </c>
      <c r="V102" s="411">
        <v>203</v>
      </c>
      <c r="W102" s="499">
        <f t="shared" si="8"/>
        <v>2.6691210308329499E-3</v>
      </c>
      <c r="X102" s="188">
        <v>6</v>
      </c>
      <c r="Y102" s="410">
        <v>1</v>
      </c>
      <c r="Z102" s="410">
        <v>28</v>
      </c>
      <c r="AA102" s="142">
        <v>26.8606857725254</v>
      </c>
      <c r="AB102" s="142">
        <v>5.1827295677591998</v>
      </c>
      <c r="AC102" s="1"/>
      <c r="AD102" s="104" t="s">
        <v>716</v>
      </c>
      <c r="AE102" s="411">
        <v>119</v>
      </c>
      <c r="AF102" s="499">
        <f t="shared" si="9"/>
        <v>2.6640995791170413E-3</v>
      </c>
      <c r="AG102" s="188">
        <v>5</v>
      </c>
      <c r="AH102" s="410">
        <v>1</v>
      </c>
      <c r="AI102" s="410">
        <v>31</v>
      </c>
      <c r="AJ102" s="142">
        <v>45.776428218346197</v>
      </c>
      <c r="AK102" s="142">
        <v>6.7658279772948804</v>
      </c>
      <c r="AL102" s="1"/>
      <c r="AM102" s="104" t="s">
        <v>1170</v>
      </c>
      <c r="AN102" s="411">
        <v>64</v>
      </c>
      <c r="AO102" s="499">
        <f t="shared" si="10"/>
        <v>2.4498545398866944E-3</v>
      </c>
      <c r="AP102" s="188">
        <v>1</v>
      </c>
      <c r="AQ102" s="410">
        <v>1</v>
      </c>
      <c r="AR102" s="410">
        <v>7</v>
      </c>
      <c r="AS102" s="142">
        <v>1.868896484375</v>
      </c>
      <c r="AT102" s="142">
        <v>1.36707588830138</v>
      </c>
      <c r="AU102" s="1"/>
      <c r="AV102" s="104" t="s">
        <v>1017</v>
      </c>
      <c r="AW102" s="411">
        <v>84</v>
      </c>
      <c r="AX102" s="499">
        <f t="shared" si="11"/>
        <v>2.6024723487312949E-3</v>
      </c>
      <c r="AY102" s="188">
        <v>12</v>
      </c>
      <c r="AZ102" s="410">
        <v>1</v>
      </c>
      <c r="BA102" s="410">
        <v>133</v>
      </c>
      <c r="BB102" s="142">
        <v>287.49475623582799</v>
      </c>
      <c r="BC102" s="142">
        <v>16.955670326938598</v>
      </c>
      <c r="BD102" s="75"/>
    </row>
    <row r="103" spans="2:56" ht="11.25" customHeight="1" x14ac:dyDescent="0.25">
      <c r="B103" s="113"/>
      <c r="C103" s="104" t="s">
        <v>982</v>
      </c>
      <c r="D103" s="411">
        <v>584</v>
      </c>
      <c r="E103" s="499">
        <f t="shared" si="6"/>
        <v>2.4950014525693389E-3</v>
      </c>
      <c r="F103" s="188">
        <v>6</v>
      </c>
      <c r="G103" s="410">
        <v>0</v>
      </c>
      <c r="H103" s="410">
        <v>57</v>
      </c>
      <c r="I103" s="142">
        <v>37.261106680427901</v>
      </c>
      <c r="J103" s="142">
        <v>6.1041876347658102</v>
      </c>
      <c r="K103" s="1"/>
      <c r="L103" s="104" t="s">
        <v>717</v>
      </c>
      <c r="M103" s="411">
        <v>135</v>
      </c>
      <c r="N103" s="310">
        <f t="shared" si="7"/>
        <v>2.457047175305766E-3</v>
      </c>
      <c r="O103" s="410">
        <v>2</v>
      </c>
      <c r="P103" s="410">
        <v>1</v>
      </c>
      <c r="Q103" s="410">
        <v>24</v>
      </c>
      <c r="R103" s="142">
        <v>10.121481481481499</v>
      </c>
      <c r="S103" s="142">
        <v>3.1814275854530298</v>
      </c>
      <c r="T103" s="1"/>
      <c r="U103" s="104" t="s">
        <v>1002</v>
      </c>
      <c r="V103" s="411">
        <v>202</v>
      </c>
      <c r="W103" s="499">
        <f t="shared" si="8"/>
        <v>2.6559726513707186E-3</v>
      </c>
      <c r="X103" s="188">
        <v>3</v>
      </c>
      <c r="Y103" s="410">
        <v>1</v>
      </c>
      <c r="Z103" s="410">
        <v>49</v>
      </c>
      <c r="AA103" s="142">
        <v>52.198044309381402</v>
      </c>
      <c r="AB103" s="142">
        <v>7.2248214032861302</v>
      </c>
      <c r="AC103" s="1"/>
      <c r="AD103" s="104" t="s">
        <v>765</v>
      </c>
      <c r="AE103" s="411">
        <v>116</v>
      </c>
      <c r="AF103" s="499">
        <f t="shared" si="9"/>
        <v>2.5969374048535865E-3</v>
      </c>
      <c r="AG103" s="188">
        <v>2</v>
      </c>
      <c r="AH103" s="410">
        <v>1</v>
      </c>
      <c r="AI103" s="410">
        <v>10</v>
      </c>
      <c r="AJ103" s="142">
        <v>3.0251932223543401</v>
      </c>
      <c r="AK103" s="142">
        <v>1.73930825972694</v>
      </c>
      <c r="AL103" s="1"/>
      <c r="AM103" s="104" t="s">
        <v>932</v>
      </c>
      <c r="AN103" s="411">
        <v>63</v>
      </c>
      <c r="AO103" s="499">
        <f t="shared" si="10"/>
        <v>2.4115755627009648E-3</v>
      </c>
      <c r="AP103" s="188">
        <v>1</v>
      </c>
      <c r="AQ103" s="410">
        <v>1</v>
      </c>
      <c r="AR103" s="410">
        <v>1</v>
      </c>
      <c r="AS103" s="142">
        <v>0</v>
      </c>
      <c r="AT103" s="142">
        <v>0</v>
      </c>
      <c r="AU103" s="1"/>
      <c r="AV103" s="104" t="s">
        <v>1104</v>
      </c>
      <c r="AW103" s="411">
        <v>84</v>
      </c>
      <c r="AX103" s="499">
        <f t="shared" si="11"/>
        <v>2.6024723487312949E-3</v>
      </c>
      <c r="AY103" s="188">
        <v>19</v>
      </c>
      <c r="AZ103" s="410">
        <v>2</v>
      </c>
      <c r="BA103" s="410">
        <v>173</v>
      </c>
      <c r="BB103" s="142">
        <v>480.84013605442198</v>
      </c>
      <c r="BC103" s="142">
        <v>21.928067312337902</v>
      </c>
      <c r="BD103" s="75"/>
    </row>
    <row r="104" spans="2:56" ht="11.25" customHeight="1" x14ac:dyDescent="0.25">
      <c r="B104" s="113"/>
      <c r="C104" s="104" t="s">
        <v>759</v>
      </c>
      <c r="D104" s="411">
        <v>583</v>
      </c>
      <c r="E104" s="499">
        <f t="shared" si="6"/>
        <v>2.4907291898080899E-3</v>
      </c>
      <c r="F104" s="188">
        <v>7</v>
      </c>
      <c r="G104" s="410">
        <v>1</v>
      </c>
      <c r="H104" s="410">
        <v>50</v>
      </c>
      <c r="I104" s="142">
        <v>40.719393684408701</v>
      </c>
      <c r="J104" s="142">
        <v>6.3811749454476399</v>
      </c>
      <c r="K104" s="1"/>
      <c r="L104" s="104" t="s">
        <v>1050</v>
      </c>
      <c r="M104" s="411">
        <v>135</v>
      </c>
      <c r="N104" s="310">
        <f t="shared" si="7"/>
        <v>2.457047175305766E-3</v>
      </c>
      <c r="O104" s="410">
        <v>13</v>
      </c>
      <c r="P104" s="410">
        <v>1</v>
      </c>
      <c r="Q104" s="410">
        <v>128</v>
      </c>
      <c r="R104" s="142">
        <v>249.30348422496601</v>
      </c>
      <c r="S104" s="142">
        <v>15.789347175389</v>
      </c>
      <c r="T104" s="1"/>
      <c r="U104" s="104" t="s">
        <v>699</v>
      </c>
      <c r="V104" s="411">
        <v>201</v>
      </c>
      <c r="W104" s="499">
        <f t="shared" si="8"/>
        <v>2.6428242719084873E-3</v>
      </c>
      <c r="X104" s="188">
        <v>7</v>
      </c>
      <c r="Y104" s="410">
        <v>1</v>
      </c>
      <c r="Z104" s="410">
        <v>31</v>
      </c>
      <c r="AA104" s="142">
        <v>26.087027548822999</v>
      </c>
      <c r="AB104" s="142">
        <v>5.1075461377086997</v>
      </c>
      <c r="AC104" s="1"/>
      <c r="AD104" s="104" t="s">
        <v>962</v>
      </c>
      <c r="AE104" s="411">
        <v>114</v>
      </c>
      <c r="AF104" s="499">
        <f t="shared" si="9"/>
        <v>2.5521626220112834E-3</v>
      </c>
      <c r="AG104" s="188">
        <v>5</v>
      </c>
      <c r="AH104" s="410">
        <v>2</v>
      </c>
      <c r="AI104" s="410">
        <v>62</v>
      </c>
      <c r="AJ104" s="142">
        <v>57.248768851954502</v>
      </c>
      <c r="AK104" s="142">
        <v>7.5662916182205402</v>
      </c>
      <c r="AL104" s="1"/>
      <c r="AM104" s="104" t="s">
        <v>816</v>
      </c>
      <c r="AN104" s="411">
        <v>62</v>
      </c>
      <c r="AO104" s="499">
        <f t="shared" si="10"/>
        <v>2.3732965855152348E-3</v>
      </c>
      <c r="AP104" s="188">
        <v>13</v>
      </c>
      <c r="AQ104" s="410">
        <v>1</v>
      </c>
      <c r="AR104" s="410">
        <v>57</v>
      </c>
      <c r="AS104" s="142">
        <v>172.934443288241</v>
      </c>
      <c r="AT104" s="142">
        <v>13.1504541095827</v>
      </c>
      <c r="AU104" s="1"/>
      <c r="AV104" s="104" t="s">
        <v>1185</v>
      </c>
      <c r="AW104" s="411">
        <v>84</v>
      </c>
      <c r="AX104" s="499">
        <f t="shared" si="11"/>
        <v>2.6024723487312949E-3</v>
      </c>
      <c r="AY104" s="188">
        <v>4</v>
      </c>
      <c r="AZ104" s="410">
        <v>1</v>
      </c>
      <c r="BA104" s="410">
        <v>22</v>
      </c>
      <c r="BB104" s="142">
        <v>15.1575963718821</v>
      </c>
      <c r="BC104" s="142">
        <v>3.8932757893427099</v>
      </c>
      <c r="BD104" s="75"/>
    </row>
    <row r="105" spans="2:56" ht="11.25" customHeight="1" x14ac:dyDescent="0.25">
      <c r="B105" s="113"/>
      <c r="C105" s="104" t="s">
        <v>1149</v>
      </c>
      <c r="D105" s="411">
        <v>581</v>
      </c>
      <c r="E105" s="499">
        <f t="shared" si="6"/>
        <v>2.4821846642855924E-3</v>
      </c>
      <c r="F105" s="188">
        <v>9</v>
      </c>
      <c r="G105" s="410">
        <v>1</v>
      </c>
      <c r="H105" s="410">
        <v>142</v>
      </c>
      <c r="I105" s="142">
        <v>162.92163490450599</v>
      </c>
      <c r="J105" s="142">
        <v>12.7640759518465</v>
      </c>
      <c r="K105" s="1"/>
      <c r="L105" s="104" t="s">
        <v>765</v>
      </c>
      <c r="M105" s="411">
        <v>134</v>
      </c>
      <c r="N105" s="310">
        <f t="shared" si="7"/>
        <v>2.4388468258590566E-3</v>
      </c>
      <c r="O105" s="410">
        <v>2</v>
      </c>
      <c r="P105" s="410">
        <v>1</v>
      </c>
      <c r="Q105" s="410">
        <v>31</v>
      </c>
      <c r="R105" s="142">
        <v>12.230786366674099</v>
      </c>
      <c r="S105" s="142">
        <v>3.4972541181152499</v>
      </c>
      <c r="T105" s="1"/>
      <c r="U105" s="104" t="s">
        <v>1050</v>
      </c>
      <c r="V105" s="411">
        <v>201</v>
      </c>
      <c r="W105" s="499">
        <f t="shared" si="8"/>
        <v>2.6428242719084873E-3</v>
      </c>
      <c r="X105" s="188">
        <v>11</v>
      </c>
      <c r="Y105" s="410">
        <v>1</v>
      </c>
      <c r="Z105" s="410">
        <v>76</v>
      </c>
      <c r="AA105" s="142">
        <v>159.70550233905101</v>
      </c>
      <c r="AB105" s="142">
        <v>12.637464236904901</v>
      </c>
      <c r="AC105" s="1"/>
      <c r="AD105" s="104" t="s">
        <v>1134</v>
      </c>
      <c r="AE105" s="411">
        <v>114</v>
      </c>
      <c r="AF105" s="499">
        <f t="shared" si="9"/>
        <v>2.5521626220112834E-3</v>
      </c>
      <c r="AG105" s="188">
        <v>5</v>
      </c>
      <c r="AH105" s="410">
        <v>2</v>
      </c>
      <c r="AI105" s="410">
        <v>24</v>
      </c>
      <c r="AJ105" s="142">
        <v>14.0569405971068</v>
      </c>
      <c r="AK105" s="142">
        <v>3.74925867300548</v>
      </c>
      <c r="AL105" s="1"/>
      <c r="AM105" s="104" t="s">
        <v>982</v>
      </c>
      <c r="AN105" s="411">
        <v>62</v>
      </c>
      <c r="AO105" s="499">
        <f t="shared" si="10"/>
        <v>2.3732965855152348E-3</v>
      </c>
      <c r="AP105" s="188">
        <v>6</v>
      </c>
      <c r="AQ105" s="410">
        <v>1</v>
      </c>
      <c r="AR105" s="410">
        <v>23</v>
      </c>
      <c r="AS105" s="142">
        <v>19.831425598335102</v>
      </c>
      <c r="AT105" s="142">
        <v>4.4532488812478297</v>
      </c>
      <c r="AU105" s="1"/>
      <c r="AV105" s="104" t="s">
        <v>765</v>
      </c>
      <c r="AW105" s="411">
        <v>82</v>
      </c>
      <c r="AX105" s="499">
        <f t="shared" si="11"/>
        <v>2.5405087213805498E-3</v>
      </c>
      <c r="AY105" s="188">
        <v>3</v>
      </c>
      <c r="AZ105" s="410">
        <v>1</v>
      </c>
      <c r="BA105" s="410">
        <v>44</v>
      </c>
      <c r="BB105" s="142">
        <v>25.1958655562165</v>
      </c>
      <c r="BC105" s="142">
        <v>5.0195483418547298</v>
      </c>
      <c r="BD105" s="75"/>
    </row>
    <row r="106" spans="2:56" ht="11.25" customHeight="1" x14ac:dyDescent="0.25">
      <c r="B106" s="113"/>
      <c r="C106" s="104" t="s">
        <v>1188</v>
      </c>
      <c r="D106" s="411">
        <v>574</v>
      </c>
      <c r="E106" s="499">
        <f t="shared" si="6"/>
        <v>2.4522788249568502E-3</v>
      </c>
      <c r="F106" s="188">
        <v>1</v>
      </c>
      <c r="G106" s="410">
        <v>1</v>
      </c>
      <c r="H106" s="410">
        <v>44</v>
      </c>
      <c r="I106" s="142">
        <v>7.3953307676431699</v>
      </c>
      <c r="J106" s="142">
        <v>2.7194357443490298</v>
      </c>
      <c r="K106" s="1"/>
      <c r="L106" s="104" t="s">
        <v>798</v>
      </c>
      <c r="M106" s="411">
        <v>133</v>
      </c>
      <c r="N106" s="310">
        <f t="shared" si="7"/>
        <v>2.4206464764123473E-3</v>
      </c>
      <c r="O106" s="410">
        <v>3</v>
      </c>
      <c r="P106" s="410">
        <v>1</v>
      </c>
      <c r="Q106" s="410">
        <v>66</v>
      </c>
      <c r="R106" s="142">
        <v>62.398665837526103</v>
      </c>
      <c r="S106" s="142">
        <v>7.8992826153725</v>
      </c>
      <c r="T106" s="1"/>
      <c r="U106" s="104" t="s">
        <v>798</v>
      </c>
      <c r="V106" s="411">
        <v>200</v>
      </c>
      <c r="W106" s="499">
        <f t="shared" si="8"/>
        <v>2.6296758924462559E-3</v>
      </c>
      <c r="X106" s="188">
        <v>4</v>
      </c>
      <c r="Y106" s="410">
        <v>1</v>
      </c>
      <c r="Z106" s="410">
        <v>43</v>
      </c>
      <c r="AA106" s="142">
        <v>48.454374999999999</v>
      </c>
      <c r="AB106" s="142">
        <v>6.9609176837540598</v>
      </c>
      <c r="AC106" s="1"/>
      <c r="AD106" s="104" t="s">
        <v>1154</v>
      </c>
      <c r="AE106" s="411">
        <v>110</v>
      </c>
      <c r="AF106" s="499">
        <f t="shared" si="9"/>
        <v>2.4626130563266766E-3</v>
      </c>
      <c r="AG106" s="188">
        <v>15</v>
      </c>
      <c r="AH106" s="410">
        <v>4</v>
      </c>
      <c r="AI106" s="410">
        <v>93</v>
      </c>
      <c r="AJ106" s="142">
        <v>173.90611570247901</v>
      </c>
      <c r="AK106" s="142">
        <v>13.1873468029956</v>
      </c>
      <c r="AL106" s="1"/>
      <c r="AM106" s="104" t="s">
        <v>1006</v>
      </c>
      <c r="AN106" s="411">
        <v>62</v>
      </c>
      <c r="AO106" s="499">
        <f t="shared" si="10"/>
        <v>2.3732965855152348E-3</v>
      </c>
      <c r="AP106" s="188">
        <v>1</v>
      </c>
      <c r="AQ106" s="410">
        <v>1</v>
      </c>
      <c r="AR106" s="410">
        <v>15</v>
      </c>
      <c r="AS106" s="142">
        <v>5.1925078043704502</v>
      </c>
      <c r="AT106" s="142">
        <v>2.2787074854773399</v>
      </c>
      <c r="AU106" s="1"/>
      <c r="AV106" s="104" t="s">
        <v>762</v>
      </c>
      <c r="AW106" s="411">
        <v>81</v>
      </c>
      <c r="AX106" s="499">
        <f t="shared" si="11"/>
        <v>2.5095269077051769E-3</v>
      </c>
      <c r="AY106" s="188">
        <v>6</v>
      </c>
      <c r="AZ106" s="410">
        <v>1</v>
      </c>
      <c r="BA106" s="410">
        <v>33</v>
      </c>
      <c r="BB106" s="142">
        <v>31.829903978052101</v>
      </c>
      <c r="BC106" s="142">
        <v>5.6417997109124798</v>
      </c>
      <c r="BD106" s="75"/>
    </row>
    <row r="107" spans="2:56" ht="11.25" customHeight="1" x14ac:dyDescent="0.25">
      <c r="B107" s="113"/>
      <c r="C107" s="104" t="s">
        <v>843</v>
      </c>
      <c r="D107" s="411">
        <v>572</v>
      </c>
      <c r="E107" s="499">
        <f t="shared" si="6"/>
        <v>2.4437342994343522E-3</v>
      </c>
      <c r="F107" s="188">
        <v>1</v>
      </c>
      <c r="G107" s="410">
        <v>1</v>
      </c>
      <c r="H107" s="410">
        <v>28</v>
      </c>
      <c r="I107" s="142">
        <v>1.43447112328231</v>
      </c>
      <c r="J107" s="142">
        <v>1.1976940858509399</v>
      </c>
      <c r="K107" s="1"/>
      <c r="L107" s="104" t="s">
        <v>746</v>
      </c>
      <c r="M107" s="411">
        <v>132</v>
      </c>
      <c r="N107" s="310">
        <f t="shared" si="7"/>
        <v>2.4024461269656376E-3</v>
      </c>
      <c r="O107" s="410">
        <v>3</v>
      </c>
      <c r="P107" s="410">
        <v>1</v>
      </c>
      <c r="Q107" s="410">
        <v>15</v>
      </c>
      <c r="R107" s="142">
        <v>3.67280762167126</v>
      </c>
      <c r="S107" s="142">
        <v>1.9164570492633699</v>
      </c>
      <c r="T107" s="1"/>
      <c r="U107" s="104" t="s">
        <v>912</v>
      </c>
      <c r="V107" s="411">
        <v>200</v>
      </c>
      <c r="W107" s="499">
        <f t="shared" si="8"/>
        <v>2.6296758924462559E-3</v>
      </c>
      <c r="X107" s="188">
        <v>2</v>
      </c>
      <c r="Y107" s="410">
        <v>1</v>
      </c>
      <c r="Z107" s="410">
        <v>17</v>
      </c>
      <c r="AA107" s="142">
        <v>5.3451000000000004</v>
      </c>
      <c r="AB107" s="142">
        <v>2.31194723123172</v>
      </c>
      <c r="AC107" s="1"/>
      <c r="AD107" s="104" t="s">
        <v>843</v>
      </c>
      <c r="AE107" s="411">
        <v>109</v>
      </c>
      <c r="AF107" s="499">
        <f t="shared" si="9"/>
        <v>2.440225664905525E-3</v>
      </c>
      <c r="AG107" s="188">
        <v>1</v>
      </c>
      <c r="AH107" s="410">
        <v>1</v>
      </c>
      <c r="AI107" s="410">
        <v>28</v>
      </c>
      <c r="AJ107" s="142">
        <v>7.1980473024156204</v>
      </c>
      <c r="AK107" s="142">
        <v>2.6829176846142002</v>
      </c>
      <c r="AL107" s="1"/>
      <c r="AM107" s="104" t="s">
        <v>1186</v>
      </c>
      <c r="AN107" s="411">
        <v>61</v>
      </c>
      <c r="AO107" s="499">
        <f t="shared" si="10"/>
        <v>2.3350176083295053E-3</v>
      </c>
      <c r="AP107" s="188">
        <v>10</v>
      </c>
      <c r="AQ107" s="410">
        <v>1</v>
      </c>
      <c r="AR107" s="410">
        <v>46</v>
      </c>
      <c r="AS107" s="142">
        <v>42.350980919107798</v>
      </c>
      <c r="AT107" s="142">
        <v>6.5077631271511196</v>
      </c>
      <c r="AU107" s="1"/>
      <c r="AV107" s="104" t="s">
        <v>928</v>
      </c>
      <c r="AW107" s="411">
        <v>81</v>
      </c>
      <c r="AX107" s="499">
        <f t="shared" si="11"/>
        <v>2.5095269077051769E-3</v>
      </c>
      <c r="AY107" s="188">
        <v>1</v>
      </c>
      <c r="AZ107" s="410">
        <v>1</v>
      </c>
      <c r="BA107" s="410">
        <v>7</v>
      </c>
      <c r="BB107" s="142">
        <v>0.835238530711782</v>
      </c>
      <c r="BC107" s="142">
        <v>0.913913853003543</v>
      </c>
      <c r="BD107" s="75"/>
    </row>
    <row r="108" spans="2:56" ht="11.25" customHeight="1" x14ac:dyDescent="0.25">
      <c r="B108" s="113"/>
      <c r="C108" s="104" t="s">
        <v>698</v>
      </c>
      <c r="D108" s="411">
        <v>571</v>
      </c>
      <c r="E108" s="499">
        <f t="shared" si="6"/>
        <v>2.4394620366731037E-3</v>
      </c>
      <c r="F108" s="188">
        <v>9</v>
      </c>
      <c r="G108" s="410">
        <v>1</v>
      </c>
      <c r="H108" s="410">
        <v>70</v>
      </c>
      <c r="I108" s="142">
        <v>71.8997426704003</v>
      </c>
      <c r="J108" s="142">
        <v>8.4793715964333298</v>
      </c>
      <c r="K108" s="1"/>
      <c r="L108" s="104" t="s">
        <v>1049</v>
      </c>
      <c r="M108" s="411">
        <v>132</v>
      </c>
      <c r="N108" s="310">
        <f t="shared" si="7"/>
        <v>2.4024461269656376E-3</v>
      </c>
      <c r="O108" s="410">
        <v>2</v>
      </c>
      <c r="P108" s="410">
        <v>1</v>
      </c>
      <c r="Q108" s="410">
        <v>26</v>
      </c>
      <c r="R108" s="142">
        <v>12.084710743801701</v>
      </c>
      <c r="S108" s="142">
        <v>3.47630705545434</v>
      </c>
      <c r="T108" s="1"/>
      <c r="U108" s="104" t="s">
        <v>1056</v>
      </c>
      <c r="V108" s="411">
        <v>200</v>
      </c>
      <c r="W108" s="499">
        <f t="shared" si="8"/>
        <v>2.6296758924462559E-3</v>
      </c>
      <c r="X108" s="188">
        <v>10</v>
      </c>
      <c r="Y108" s="410">
        <v>1</v>
      </c>
      <c r="Z108" s="410">
        <v>218</v>
      </c>
      <c r="AA108" s="142">
        <v>419.31097499999998</v>
      </c>
      <c r="AB108" s="142">
        <v>20.477084143012199</v>
      </c>
      <c r="AC108" s="1"/>
      <c r="AD108" s="104" t="s">
        <v>685</v>
      </c>
      <c r="AE108" s="411">
        <v>108</v>
      </c>
      <c r="AF108" s="499">
        <f t="shared" si="9"/>
        <v>2.4178382734843734E-3</v>
      </c>
      <c r="AG108" s="188">
        <v>13</v>
      </c>
      <c r="AH108" s="410">
        <v>3</v>
      </c>
      <c r="AI108" s="410">
        <v>57</v>
      </c>
      <c r="AJ108" s="142">
        <v>107.109996570645</v>
      </c>
      <c r="AK108" s="142">
        <v>10.349395951969599</v>
      </c>
      <c r="AL108" s="1"/>
      <c r="AM108" s="104" t="s">
        <v>983</v>
      </c>
      <c r="AN108" s="411">
        <v>60</v>
      </c>
      <c r="AO108" s="499">
        <f t="shared" si="10"/>
        <v>2.2967386311437757E-3</v>
      </c>
      <c r="AP108" s="188">
        <v>1</v>
      </c>
      <c r="AQ108" s="410">
        <v>1</v>
      </c>
      <c r="AR108" s="410">
        <v>1</v>
      </c>
      <c r="AS108" s="142">
        <v>0</v>
      </c>
      <c r="AT108" s="142">
        <v>0</v>
      </c>
      <c r="AU108" s="1"/>
      <c r="AV108" s="104" t="s">
        <v>848</v>
      </c>
      <c r="AW108" s="411">
        <v>80</v>
      </c>
      <c r="AX108" s="499">
        <f t="shared" si="11"/>
        <v>2.4785450940298043E-3</v>
      </c>
      <c r="AY108" s="188">
        <v>1</v>
      </c>
      <c r="AZ108" s="410">
        <v>1</v>
      </c>
      <c r="BA108" s="410">
        <v>4</v>
      </c>
      <c r="BB108" s="142">
        <v>0.19984374999999999</v>
      </c>
      <c r="BC108" s="142">
        <v>0.44703886855619202</v>
      </c>
      <c r="BD108" s="75"/>
    </row>
    <row r="109" spans="2:56" ht="11.25" customHeight="1" x14ac:dyDescent="0.25">
      <c r="B109" s="113"/>
      <c r="C109" s="104" t="s">
        <v>1183</v>
      </c>
      <c r="D109" s="411">
        <v>568</v>
      </c>
      <c r="E109" s="499">
        <f t="shared" si="6"/>
        <v>2.4266452483893571E-3</v>
      </c>
      <c r="F109" s="188">
        <v>7</v>
      </c>
      <c r="G109" s="410">
        <v>1</v>
      </c>
      <c r="H109" s="410">
        <v>70</v>
      </c>
      <c r="I109" s="142">
        <v>46.292799047808003</v>
      </c>
      <c r="J109" s="142">
        <v>6.8038811753151602</v>
      </c>
      <c r="K109" s="1"/>
      <c r="L109" s="104" t="s">
        <v>709</v>
      </c>
      <c r="M109" s="411">
        <v>129</v>
      </c>
      <c r="N109" s="310">
        <f t="shared" si="7"/>
        <v>2.3478450786255096E-3</v>
      </c>
      <c r="O109" s="410">
        <v>5</v>
      </c>
      <c r="P109" s="410">
        <v>1</v>
      </c>
      <c r="Q109" s="410">
        <v>27</v>
      </c>
      <c r="R109" s="142">
        <v>29.7246559701941</v>
      </c>
      <c r="S109" s="142">
        <v>5.4520322789024398</v>
      </c>
      <c r="T109" s="1"/>
      <c r="U109" s="104" t="s">
        <v>1183</v>
      </c>
      <c r="V109" s="411">
        <v>199</v>
      </c>
      <c r="W109" s="499">
        <f t="shared" si="8"/>
        <v>2.6165275129840246E-3</v>
      </c>
      <c r="X109" s="188">
        <v>7</v>
      </c>
      <c r="Y109" s="410">
        <v>1</v>
      </c>
      <c r="Z109" s="410">
        <v>69</v>
      </c>
      <c r="AA109" s="142">
        <v>53.803287795762699</v>
      </c>
      <c r="AB109" s="142">
        <v>7.3350724465244896</v>
      </c>
      <c r="AC109" s="1"/>
      <c r="AD109" s="104" t="s">
        <v>746</v>
      </c>
      <c r="AE109" s="411">
        <v>107</v>
      </c>
      <c r="AF109" s="499">
        <f t="shared" si="9"/>
        <v>2.3954508820632219E-3</v>
      </c>
      <c r="AG109" s="188">
        <v>3</v>
      </c>
      <c r="AH109" s="410">
        <v>2</v>
      </c>
      <c r="AI109" s="410">
        <v>11</v>
      </c>
      <c r="AJ109" s="142">
        <v>1.8894226570006101</v>
      </c>
      <c r="AK109" s="142">
        <v>1.37456271482992</v>
      </c>
      <c r="AL109" s="1"/>
      <c r="AM109" s="104" t="s">
        <v>829</v>
      </c>
      <c r="AN109" s="411">
        <v>57</v>
      </c>
      <c r="AO109" s="499">
        <f t="shared" si="10"/>
        <v>2.181901699586587E-3</v>
      </c>
      <c r="AP109" s="188">
        <v>22</v>
      </c>
      <c r="AQ109" s="410">
        <v>1</v>
      </c>
      <c r="AR109" s="410">
        <v>81</v>
      </c>
      <c r="AS109" s="142">
        <v>255.88365650969499</v>
      </c>
      <c r="AT109" s="142">
        <v>15.996363852754</v>
      </c>
      <c r="AU109" s="1"/>
      <c r="AV109" s="104" t="s">
        <v>982</v>
      </c>
      <c r="AW109" s="411">
        <v>80</v>
      </c>
      <c r="AX109" s="499">
        <f t="shared" si="11"/>
        <v>2.4785450940298043E-3</v>
      </c>
      <c r="AY109" s="188">
        <v>9</v>
      </c>
      <c r="AZ109" s="410">
        <v>1</v>
      </c>
      <c r="BA109" s="410">
        <v>51</v>
      </c>
      <c r="BB109" s="142">
        <v>64.672499999999999</v>
      </c>
      <c r="BC109" s="142">
        <v>8.0419214121999492</v>
      </c>
      <c r="BD109" s="75"/>
    </row>
    <row r="110" spans="2:56" ht="11.25" customHeight="1" x14ac:dyDescent="0.25">
      <c r="B110" s="113"/>
      <c r="C110" s="104" t="s">
        <v>889</v>
      </c>
      <c r="D110" s="411">
        <v>564</v>
      </c>
      <c r="E110" s="499">
        <f t="shared" si="6"/>
        <v>2.4095561973443615E-3</v>
      </c>
      <c r="F110" s="188">
        <v>7</v>
      </c>
      <c r="G110" s="410">
        <v>1</v>
      </c>
      <c r="H110" s="410">
        <v>74</v>
      </c>
      <c r="I110" s="142">
        <v>28.331632588904</v>
      </c>
      <c r="J110" s="142">
        <v>5.3227467147051</v>
      </c>
      <c r="K110" s="1"/>
      <c r="L110" s="104" t="s">
        <v>698</v>
      </c>
      <c r="M110" s="411">
        <v>127</v>
      </c>
      <c r="N110" s="310">
        <f t="shared" si="7"/>
        <v>2.311444379732091E-3</v>
      </c>
      <c r="O110" s="410">
        <v>7</v>
      </c>
      <c r="P110" s="410">
        <v>1</v>
      </c>
      <c r="Q110" s="410">
        <v>36</v>
      </c>
      <c r="R110" s="142">
        <v>34.535185070370098</v>
      </c>
      <c r="S110" s="142">
        <v>5.8766644510615196</v>
      </c>
      <c r="T110" s="1"/>
      <c r="U110" s="104" t="s">
        <v>848</v>
      </c>
      <c r="V110" s="411">
        <v>198</v>
      </c>
      <c r="W110" s="499">
        <f t="shared" si="8"/>
        <v>2.6033791335217933E-3</v>
      </c>
      <c r="X110" s="188">
        <v>1</v>
      </c>
      <c r="Y110" s="410">
        <v>1</v>
      </c>
      <c r="Z110" s="410">
        <v>13</v>
      </c>
      <c r="AA110" s="142">
        <v>0.88258851137639005</v>
      </c>
      <c r="AB110" s="142">
        <v>0.93946182007380696</v>
      </c>
      <c r="AC110" s="1"/>
      <c r="AD110" s="104" t="s">
        <v>1184</v>
      </c>
      <c r="AE110" s="411">
        <v>107</v>
      </c>
      <c r="AF110" s="499">
        <f t="shared" si="9"/>
        <v>2.3954508820632219E-3</v>
      </c>
      <c r="AG110" s="188">
        <v>13</v>
      </c>
      <c r="AH110" s="410">
        <v>1</v>
      </c>
      <c r="AI110" s="410">
        <v>56</v>
      </c>
      <c r="AJ110" s="142">
        <v>117.18578041750401</v>
      </c>
      <c r="AK110" s="142">
        <v>10.8252381229007</v>
      </c>
      <c r="AL110" s="1"/>
      <c r="AM110" s="104" t="s">
        <v>1209</v>
      </c>
      <c r="AN110" s="411">
        <v>57</v>
      </c>
      <c r="AO110" s="499">
        <f t="shared" si="10"/>
        <v>2.181901699586587E-3</v>
      </c>
      <c r="AP110" s="188">
        <v>12</v>
      </c>
      <c r="AQ110" s="410">
        <v>1</v>
      </c>
      <c r="AR110" s="410">
        <v>60</v>
      </c>
      <c r="AS110" s="142">
        <v>150.12065250846399</v>
      </c>
      <c r="AT110" s="142">
        <v>12.2523733418658</v>
      </c>
      <c r="AU110" s="1"/>
      <c r="AV110" s="104" t="s">
        <v>754</v>
      </c>
      <c r="AW110" s="411">
        <v>79</v>
      </c>
      <c r="AX110" s="499">
        <f t="shared" si="11"/>
        <v>2.4475632803544318E-3</v>
      </c>
      <c r="AY110" s="188">
        <v>10</v>
      </c>
      <c r="AZ110" s="410">
        <v>1</v>
      </c>
      <c r="BA110" s="410">
        <v>34</v>
      </c>
      <c r="BB110" s="142">
        <v>55.370934145169002</v>
      </c>
      <c r="BC110" s="142">
        <v>7.4411648379248403</v>
      </c>
      <c r="BD110" s="75"/>
    </row>
    <row r="111" spans="2:56" ht="11.25" customHeight="1" x14ac:dyDescent="0.25">
      <c r="B111" s="113"/>
      <c r="C111" s="104" t="s">
        <v>829</v>
      </c>
      <c r="D111" s="411">
        <v>563</v>
      </c>
      <c r="E111" s="499">
        <f t="shared" si="6"/>
        <v>2.4052839345831125E-3</v>
      </c>
      <c r="F111" s="188">
        <v>22</v>
      </c>
      <c r="G111" s="410">
        <v>1</v>
      </c>
      <c r="H111" s="410">
        <v>81</v>
      </c>
      <c r="I111" s="142">
        <v>223.90036880578199</v>
      </c>
      <c r="J111" s="142">
        <v>14.9633007323178</v>
      </c>
      <c r="K111" s="1"/>
      <c r="L111" s="104" t="s">
        <v>1154</v>
      </c>
      <c r="M111" s="411">
        <v>127</v>
      </c>
      <c r="N111" s="310">
        <f t="shared" si="7"/>
        <v>2.311444379732091E-3</v>
      </c>
      <c r="O111" s="410">
        <v>9</v>
      </c>
      <c r="P111" s="410">
        <v>1</v>
      </c>
      <c r="Q111" s="410">
        <v>44</v>
      </c>
      <c r="R111" s="142">
        <v>54.070184140368298</v>
      </c>
      <c r="S111" s="142">
        <v>7.3532431035814598</v>
      </c>
      <c r="T111" s="1"/>
      <c r="U111" s="104" t="s">
        <v>889</v>
      </c>
      <c r="V111" s="411">
        <v>195</v>
      </c>
      <c r="W111" s="499">
        <f t="shared" si="8"/>
        <v>2.5639339951350998E-3</v>
      </c>
      <c r="X111" s="188">
        <v>6</v>
      </c>
      <c r="Y111" s="410">
        <v>1</v>
      </c>
      <c r="Z111" s="410">
        <v>34</v>
      </c>
      <c r="AA111" s="142">
        <v>18.367495069033499</v>
      </c>
      <c r="AB111" s="142">
        <v>4.2857315675428804</v>
      </c>
      <c r="AC111" s="1"/>
      <c r="AD111" s="104" t="s">
        <v>1017</v>
      </c>
      <c r="AE111" s="411">
        <v>104</v>
      </c>
      <c r="AF111" s="499">
        <f t="shared" si="9"/>
        <v>2.3282887077997671E-3</v>
      </c>
      <c r="AG111" s="188">
        <v>7</v>
      </c>
      <c r="AH111" s="410">
        <v>1</v>
      </c>
      <c r="AI111" s="410">
        <v>37</v>
      </c>
      <c r="AJ111" s="142">
        <v>38.143121301775103</v>
      </c>
      <c r="AK111" s="142">
        <v>6.1760117634097096</v>
      </c>
      <c r="AL111" s="1"/>
      <c r="AM111" s="104" t="s">
        <v>1109</v>
      </c>
      <c r="AN111" s="411">
        <v>56</v>
      </c>
      <c r="AO111" s="499">
        <f t="shared" si="10"/>
        <v>2.1436227224008574E-3</v>
      </c>
      <c r="AP111" s="188">
        <v>2</v>
      </c>
      <c r="AQ111" s="410">
        <v>1</v>
      </c>
      <c r="AR111" s="410">
        <v>8</v>
      </c>
      <c r="AS111" s="142">
        <v>1.75</v>
      </c>
      <c r="AT111" s="142">
        <v>1.3228756555323</v>
      </c>
      <c r="AU111" s="1"/>
      <c r="AV111" s="104" t="s">
        <v>763</v>
      </c>
      <c r="AW111" s="411">
        <v>79</v>
      </c>
      <c r="AX111" s="499">
        <f t="shared" si="11"/>
        <v>2.4475632803544318E-3</v>
      </c>
      <c r="AY111" s="188">
        <v>8</v>
      </c>
      <c r="AZ111" s="410">
        <v>1</v>
      </c>
      <c r="BA111" s="410">
        <v>50</v>
      </c>
      <c r="BB111" s="142">
        <v>45.578593174170798</v>
      </c>
      <c r="BC111" s="142">
        <v>6.7511919817296597</v>
      </c>
      <c r="BD111" s="75"/>
    </row>
    <row r="112" spans="2:56" ht="11.25" customHeight="1" x14ac:dyDescent="0.25">
      <c r="B112" s="113"/>
      <c r="C112" s="104" t="s">
        <v>1184</v>
      </c>
      <c r="D112" s="411">
        <v>557</v>
      </c>
      <c r="E112" s="499">
        <f t="shared" si="6"/>
        <v>2.3796503580156194E-3</v>
      </c>
      <c r="F112" s="188">
        <v>10</v>
      </c>
      <c r="G112" s="410">
        <v>1</v>
      </c>
      <c r="H112" s="410">
        <v>62</v>
      </c>
      <c r="I112" s="142">
        <v>125.608733630084</v>
      </c>
      <c r="J112" s="142">
        <v>11.207530219904999</v>
      </c>
      <c r="K112" s="1"/>
      <c r="L112" s="104" t="s">
        <v>1183</v>
      </c>
      <c r="M112" s="411">
        <v>126</v>
      </c>
      <c r="N112" s="310">
        <f t="shared" si="7"/>
        <v>2.2932440302853817E-3</v>
      </c>
      <c r="O112" s="410">
        <v>8</v>
      </c>
      <c r="P112" s="410">
        <v>1</v>
      </c>
      <c r="Q112" s="410">
        <v>70</v>
      </c>
      <c r="R112" s="142">
        <v>59.281179138322003</v>
      </c>
      <c r="S112" s="142">
        <v>7.6994271954686297</v>
      </c>
      <c r="T112" s="1"/>
      <c r="U112" s="104" t="s">
        <v>1184</v>
      </c>
      <c r="V112" s="411">
        <v>194</v>
      </c>
      <c r="W112" s="499">
        <f t="shared" si="8"/>
        <v>2.5507856156728684E-3</v>
      </c>
      <c r="X112" s="188">
        <v>12</v>
      </c>
      <c r="Y112" s="410">
        <v>1</v>
      </c>
      <c r="Z112" s="410">
        <v>62</v>
      </c>
      <c r="AA112" s="142">
        <v>163.70942714422401</v>
      </c>
      <c r="AB112" s="142">
        <v>12.7948984812004</v>
      </c>
      <c r="AC112" s="1"/>
      <c r="AD112" s="104" t="s">
        <v>793</v>
      </c>
      <c r="AE112" s="411">
        <v>102</v>
      </c>
      <c r="AF112" s="499">
        <f t="shared" si="9"/>
        <v>2.283513924957464E-3</v>
      </c>
      <c r="AG112" s="188">
        <v>14</v>
      </c>
      <c r="AH112" s="410">
        <v>6</v>
      </c>
      <c r="AI112" s="410">
        <v>35</v>
      </c>
      <c r="AJ112" s="142">
        <v>39.328046905036501</v>
      </c>
      <c r="AK112" s="142">
        <v>6.2712077708393998</v>
      </c>
      <c r="AL112" s="1"/>
      <c r="AM112" s="104" t="s">
        <v>1185</v>
      </c>
      <c r="AN112" s="411">
        <v>56</v>
      </c>
      <c r="AO112" s="499">
        <f t="shared" si="10"/>
        <v>2.1436227224008574E-3</v>
      </c>
      <c r="AP112" s="188">
        <v>3</v>
      </c>
      <c r="AQ112" s="410">
        <v>1</v>
      </c>
      <c r="AR112" s="410">
        <v>29</v>
      </c>
      <c r="AS112" s="142">
        <v>37.059948979591802</v>
      </c>
      <c r="AT112" s="142">
        <v>6.0876883116328999</v>
      </c>
      <c r="AU112" s="1"/>
      <c r="AV112" s="104" t="s">
        <v>1167</v>
      </c>
      <c r="AW112" s="411">
        <v>79</v>
      </c>
      <c r="AX112" s="499">
        <f t="shared" si="11"/>
        <v>2.4475632803544318E-3</v>
      </c>
      <c r="AY112" s="188">
        <v>1</v>
      </c>
      <c r="AZ112" s="410">
        <v>1</v>
      </c>
      <c r="BA112" s="410">
        <v>3</v>
      </c>
      <c r="BB112" s="142">
        <v>0.406986059926294</v>
      </c>
      <c r="BC112" s="142">
        <v>0.63795459080274197</v>
      </c>
      <c r="BD112" s="75"/>
    </row>
    <row r="113" spans="2:56" ht="11.25" customHeight="1" x14ac:dyDescent="0.25">
      <c r="B113" s="113"/>
      <c r="C113" s="104" t="s">
        <v>887</v>
      </c>
      <c r="D113" s="411">
        <v>556</v>
      </c>
      <c r="E113" s="499">
        <f t="shared" si="6"/>
        <v>2.3753780952543704E-3</v>
      </c>
      <c r="F113" s="188">
        <v>1</v>
      </c>
      <c r="G113" s="410">
        <v>0</v>
      </c>
      <c r="H113" s="410">
        <v>19</v>
      </c>
      <c r="I113" s="142">
        <v>5.4459267118679202</v>
      </c>
      <c r="J113" s="142">
        <v>2.3336509404510202</v>
      </c>
      <c r="K113" s="1"/>
      <c r="L113" s="104" t="s">
        <v>708</v>
      </c>
      <c r="M113" s="411">
        <v>124</v>
      </c>
      <c r="N113" s="310">
        <f t="shared" si="7"/>
        <v>2.2568433313919626E-3</v>
      </c>
      <c r="O113" s="410">
        <v>8</v>
      </c>
      <c r="P113" s="410">
        <v>1</v>
      </c>
      <c r="Q113" s="410">
        <v>29</v>
      </c>
      <c r="R113" s="142">
        <v>32.034014047866798</v>
      </c>
      <c r="S113" s="142">
        <v>5.6598598964874398</v>
      </c>
      <c r="T113" s="1"/>
      <c r="U113" s="104" t="s">
        <v>1105</v>
      </c>
      <c r="V113" s="411">
        <v>191</v>
      </c>
      <c r="W113" s="499">
        <f t="shared" si="8"/>
        <v>2.5113404772861745E-3</v>
      </c>
      <c r="X113" s="188">
        <v>7</v>
      </c>
      <c r="Y113" s="410">
        <v>0</v>
      </c>
      <c r="Z113" s="410">
        <v>97</v>
      </c>
      <c r="AA113" s="142">
        <v>100.291877963872</v>
      </c>
      <c r="AB113" s="142">
        <v>10.014583264613201</v>
      </c>
      <c r="AC113" s="1"/>
      <c r="AD113" s="104" t="s">
        <v>1183</v>
      </c>
      <c r="AE113" s="411">
        <v>102</v>
      </c>
      <c r="AF113" s="499">
        <f t="shared" si="9"/>
        <v>2.283513924957464E-3</v>
      </c>
      <c r="AG113" s="188">
        <v>6</v>
      </c>
      <c r="AH113" s="410">
        <v>1</v>
      </c>
      <c r="AI113" s="410">
        <v>30</v>
      </c>
      <c r="AJ113" s="142">
        <v>26.331795463283399</v>
      </c>
      <c r="AK113" s="142">
        <v>5.1314515941674204</v>
      </c>
      <c r="AL113" s="1"/>
      <c r="AM113" s="104" t="s">
        <v>1154</v>
      </c>
      <c r="AN113" s="411">
        <v>55</v>
      </c>
      <c r="AO113" s="499">
        <f t="shared" si="10"/>
        <v>2.1053437452151279E-3</v>
      </c>
      <c r="AP113" s="188">
        <v>15</v>
      </c>
      <c r="AQ113" s="410">
        <v>3</v>
      </c>
      <c r="AR113" s="410">
        <v>61</v>
      </c>
      <c r="AS113" s="142">
        <v>115.377190082645</v>
      </c>
      <c r="AT113" s="142">
        <v>10.7413774760337</v>
      </c>
      <c r="AU113" s="1"/>
      <c r="AV113" s="104" t="s">
        <v>926</v>
      </c>
      <c r="AW113" s="411">
        <v>78</v>
      </c>
      <c r="AX113" s="499">
        <f t="shared" si="11"/>
        <v>2.4165814666790592E-3</v>
      </c>
      <c r="AY113" s="188">
        <v>4</v>
      </c>
      <c r="AZ113" s="410">
        <v>1</v>
      </c>
      <c r="BA113" s="410">
        <v>8</v>
      </c>
      <c r="BB113" s="142">
        <v>2.3425378040762701</v>
      </c>
      <c r="BC113" s="142">
        <v>1.53053513650496</v>
      </c>
      <c r="BD113" s="75"/>
    </row>
    <row r="114" spans="2:56" ht="11.25" customHeight="1" x14ac:dyDescent="0.25">
      <c r="B114" s="113"/>
      <c r="C114" s="104" t="s">
        <v>1017</v>
      </c>
      <c r="D114" s="411">
        <v>555</v>
      </c>
      <c r="E114" s="499">
        <f t="shared" si="6"/>
        <v>2.3711058324931218E-3</v>
      </c>
      <c r="F114" s="188">
        <v>9</v>
      </c>
      <c r="G114" s="410">
        <v>1</v>
      </c>
      <c r="H114" s="410">
        <v>133</v>
      </c>
      <c r="I114" s="142">
        <v>106.347504261018</v>
      </c>
      <c r="J114" s="142">
        <v>10.312492630834599</v>
      </c>
      <c r="K114" s="1"/>
      <c r="L114" s="104" t="s">
        <v>951</v>
      </c>
      <c r="M114" s="411">
        <v>122</v>
      </c>
      <c r="N114" s="310">
        <f t="shared" si="7"/>
        <v>2.220442632498544E-3</v>
      </c>
      <c r="O114" s="410">
        <v>1</v>
      </c>
      <c r="P114" s="410">
        <v>1</v>
      </c>
      <c r="Q114" s="410">
        <v>8</v>
      </c>
      <c r="R114" s="142">
        <v>1.6103869927438901</v>
      </c>
      <c r="S114" s="142">
        <v>1.2690102413865201</v>
      </c>
      <c r="T114" s="1"/>
      <c r="U114" s="104" t="s">
        <v>994</v>
      </c>
      <c r="V114" s="411">
        <v>189</v>
      </c>
      <c r="W114" s="499">
        <f t="shared" si="8"/>
        <v>2.4850437183617118E-3</v>
      </c>
      <c r="X114" s="188">
        <v>1</v>
      </c>
      <c r="Y114" s="410">
        <v>1</v>
      </c>
      <c r="Z114" s="410">
        <v>29</v>
      </c>
      <c r="AA114" s="142">
        <v>8.6096133926821796</v>
      </c>
      <c r="AB114" s="142">
        <v>2.9342142717739899</v>
      </c>
      <c r="AC114" s="1"/>
      <c r="AD114" s="104" t="s">
        <v>887</v>
      </c>
      <c r="AE114" s="411">
        <v>101</v>
      </c>
      <c r="AF114" s="499">
        <f t="shared" si="9"/>
        <v>2.2611265335363124E-3</v>
      </c>
      <c r="AG114" s="188">
        <v>1</v>
      </c>
      <c r="AH114" s="410">
        <v>1</v>
      </c>
      <c r="AI114" s="410">
        <v>18</v>
      </c>
      <c r="AJ114" s="142">
        <v>5.7786491520439203</v>
      </c>
      <c r="AK114" s="142">
        <v>2.4038821002794499</v>
      </c>
      <c r="AL114" s="1"/>
      <c r="AM114" s="104" t="s">
        <v>930</v>
      </c>
      <c r="AN114" s="411">
        <v>54</v>
      </c>
      <c r="AO114" s="499">
        <f t="shared" si="10"/>
        <v>2.0670647680293983E-3</v>
      </c>
      <c r="AP114" s="188">
        <v>1</v>
      </c>
      <c r="AQ114" s="410">
        <v>1</v>
      </c>
      <c r="AR114" s="410">
        <v>6</v>
      </c>
      <c r="AS114" s="142">
        <v>0.50925925925925897</v>
      </c>
      <c r="AT114" s="142">
        <v>0.71362403214806303</v>
      </c>
      <c r="AU114" s="1"/>
      <c r="AV114" s="104" t="s">
        <v>1023</v>
      </c>
      <c r="AW114" s="411">
        <v>78</v>
      </c>
      <c r="AX114" s="499">
        <f t="shared" si="11"/>
        <v>2.4165814666790592E-3</v>
      </c>
      <c r="AY114" s="188">
        <v>7</v>
      </c>
      <c r="AZ114" s="410">
        <v>1</v>
      </c>
      <c r="BA114" s="410">
        <v>60</v>
      </c>
      <c r="BB114" s="142">
        <v>99.151216305062505</v>
      </c>
      <c r="BC114" s="142">
        <v>9.95747037681069</v>
      </c>
      <c r="BD114" s="75"/>
    </row>
    <row r="115" spans="2:56" ht="11.25" customHeight="1" x14ac:dyDescent="0.25">
      <c r="B115" s="113"/>
      <c r="C115" s="104" t="s">
        <v>1050</v>
      </c>
      <c r="D115" s="411">
        <v>553</v>
      </c>
      <c r="E115" s="499">
        <f t="shared" si="6"/>
        <v>2.3625613069706238E-3</v>
      </c>
      <c r="F115" s="188">
        <v>12</v>
      </c>
      <c r="G115" s="410">
        <v>1</v>
      </c>
      <c r="H115" s="410">
        <v>128</v>
      </c>
      <c r="I115" s="142">
        <v>158.82050560971101</v>
      </c>
      <c r="J115" s="142">
        <v>12.602400787536901</v>
      </c>
      <c r="K115" s="1"/>
      <c r="L115" s="104" t="s">
        <v>930</v>
      </c>
      <c r="M115" s="411">
        <v>121</v>
      </c>
      <c r="N115" s="310">
        <f t="shared" si="7"/>
        <v>2.2022422830518347E-3</v>
      </c>
      <c r="O115" s="410">
        <v>1</v>
      </c>
      <c r="P115" s="410">
        <v>1</v>
      </c>
      <c r="Q115" s="410">
        <v>15</v>
      </c>
      <c r="R115" s="142">
        <v>1.6796666894337799</v>
      </c>
      <c r="S115" s="142">
        <v>1.29601955596117</v>
      </c>
      <c r="T115" s="1"/>
      <c r="U115" s="104" t="s">
        <v>1152</v>
      </c>
      <c r="V115" s="411">
        <v>188</v>
      </c>
      <c r="W115" s="499">
        <f t="shared" si="8"/>
        <v>2.4718953388994805E-3</v>
      </c>
      <c r="X115" s="188">
        <v>17</v>
      </c>
      <c r="Y115" s="410">
        <v>1</v>
      </c>
      <c r="Z115" s="410">
        <v>90</v>
      </c>
      <c r="AA115" s="142">
        <v>201.845291987325</v>
      </c>
      <c r="AB115" s="142">
        <v>14.207226752161199</v>
      </c>
      <c r="AC115" s="1"/>
      <c r="AD115" s="104" t="s">
        <v>889</v>
      </c>
      <c r="AE115" s="411">
        <v>101</v>
      </c>
      <c r="AF115" s="499">
        <f t="shared" si="9"/>
        <v>2.2611265335363124E-3</v>
      </c>
      <c r="AG115" s="188">
        <v>8</v>
      </c>
      <c r="AH115" s="410">
        <v>1</v>
      </c>
      <c r="AI115" s="410">
        <v>31</v>
      </c>
      <c r="AJ115" s="142">
        <v>24.801097931575299</v>
      </c>
      <c r="AK115" s="142">
        <v>4.98007007295835</v>
      </c>
      <c r="AL115" s="1"/>
      <c r="AM115" s="104" t="s">
        <v>1016</v>
      </c>
      <c r="AN115" s="411">
        <v>54</v>
      </c>
      <c r="AO115" s="499">
        <f t="shared" si="10"/>
        <v>2.0670647680293983E-3</v>
      </c>
      <c r="AP115" s="188">
        <v>4</v>
      </c>
      <c r="AQ115" s="410">
        <v>1</v>
      </c>
      <c r="AR115" s="410">
        <v>11</v>
      </c>
      <c r="AS115" s="142">
        <v>6.0370370370370399</v>
      </c>
      <c r="AT115" s="142">
        <v>2.4570382652773302</v>
      </c>
      <c r="AU115" s="1"/>
      <c r="AV115" s="104" t="s">
        <v>1154</v>
      </c>
      <c r="AW115" s="411">
        <v>77</v>
      </c>
      <c r="AX115" s="499">
        <f t="shared" si="11"/>
        <v>2.3855996530036867E-3</v>
      </c>
      <c r="AY115" s="188">
        <v>13</v>
      </c>
      <c r="AZ115" s="410">
        <v>3</v>
      </c>
      <c r="BA115" s="410">
        <v>70</v>
      </c>
      <c r="BB115" s="142">
        <v>129.989880249621</v>
      </c>
      <c r="BC115" s="142">
        <v>11.4013104619434</v>
      </c>
      <c r="BD115" s="75"/>
    </row>
    <row r="116" spans="2:56" ht="11.25" customHeight="1" x14ac:dyDescent="0.25">
      <c r="B116" s="113"/>
      <c r="C116" s="104" t="s">
        <v>765</v>
      </c>
      <c r="D116" s="411">
        <v>549</v>
      </c>
      <c r="E116" s="499">
        <f t="shared" si="6"/>
        <v>2.3454722559256283E-3</v>
      </c>
      <c r="F116" s="188">
        <v>2</v>
      </c>
      <c r="G116" s="410">
        <v>1</v>
      </c>
      <c r="H116" s="410">
        <v>44</v>
      </c>
      <c r="I116" s="142">
        <v>9.1390871297706404</v>
      </c>
      <c r="J116" s="142">
        <v>3.0230923124791702</v>
      </c>
      <c r="K116" s="1"/>
      <c r="L116" s="104" t="s">
        <v>1023</v>
      </c>
      <c r="M116" s="411">
        <v>120</v>
      </c>
      <c r="N116" s="310">
        <f t="shared" si="7"/>
        <v>2.1840419336051253E-3</v>
      </c>
      <c r="O116" s="410">
        <v>6</v>
      </c>
      <c r="P116" s="410">
        <v>1</v>
      </c>
      <c r="Q116" s="410">
        <v>45</v>
      </c>
      <c r="R116" s="142">
        <v>39.416388888888903</v>
      </c>
      <c r="S116" s="142">
        <v>6.2782472784121</v>
      </c>
      <c r="T116" s="1"/>
      <c r="U116" s="104" t="s">
        <v>1197</v>
      </c>
      <c r="V116" s="411">
        <v>188</v>
      </c>
      <c r="W116" s="499">
        <f t="shared" si="8"/>
        <v>2.4718953388994805E-3</v>
      </c>
      <c r="X116" s="188">
        <v>7</v>
      </c>
      <c r="Y116" s="410">
        <v>1</v>
      </c>
      <c r="Z116" s="410">
        <v>54</v>
      </c>
      <c r="AA116" s="142">
        <v>38.215566998641897</v>
      </c>
      <c r="AB116" s="142">
        <v>6.1818740684878</v>
      </c>
      <c r="AC116" s="1"/>
      <c r="AD116" s="104" t="s">
        <v>1023</v>
      </c>
      <c r="AE116" s="411">
        <v>99</v>
      </c>
      <c r="AF116" s="499">
        <f t="shared" si="9"/>
        <v>2.2163517506940092E-3</v>
      </c>
      <c r="AG116" s="188">
        <v>9</v>
      </c>
      <c r="AH116" s="410">
        <v>1</v>
      </c>
      <c r="AI116" s="410">
        <v>56</v>
      </c>
      <c r="AJ116" s="142">
        <v>99.304152637485998</v>
      </c>
      <c r="AK116" s="142">
        <v>9.9651468949276403</v>
      </c>
      <c r="AL116" s="1"/>
      <c r="AM116" s="104" t="s">
        <v>716</v>
      </c>
      <c r="AN116" s="411">
        <v>53</v>
      </c>
      <c r="AO116" s="499">
        <f t="shared" si="10"/>
        <v>2.0287857908436687E-3</v>
      </c>
      <c r="AP116" s="188">
        <v>7</v>
      </c>
      <c r="AQ116" s="410">
        <v>1</v>
      </c>
      <c r="AR116" s="410">
        <v>29</v>
      </c>
      <c r="AS116" s="142">
        <v>44.012815948736197</v>
      </c>
      <c r="AT116" s="142">
        <v>6.6342155488600296</v>
      </c>
      <c r="AU116" s="1"/>
      <c r="AV116" s="104" t="s">
        <v>1186</v>
      </c>
      <c r="AW116" s="411">
        <v>76</v>
      </c>
      <c r="AX116" s="499">
        <f t="shared" si="11"/>
        <v>2.3546178393283141E-3</v>
      </c>
      <c r="AY116" s="188">
        <v>9</v>
      </c>
      <c r="AZ116" s="410">
        <v>1</v>
      </c>
      <c r="BA116" s="410">
        <v>52</v>
      </c>
      <c r="BB116" s="142">
        <v>65.706371191135702</v>
      </c>
      <c r="BC116" s="142">
        <v>8.1059466560751403</v>
      </c>
      <c r="BD116" s="75"/>
    </row>
    <row r="117" spans="2:56" ht="11.25" customHeight="1" x14ac:dyDescent="0.25">
      <c r="B117" s="113"/>
      <c r="C117" s="104" t="s">
        <v>791</v>
      </c>
      <c r="D117" s="411">
        <v>548</v>
      </c>
      <c r="E117" s="499">
        <f t="shared" si="6"/>
        <v>2.3411999931643797E-3</v>
      </c>
      <c r="F117" s="188">
        <v>6</v>
      </c>
      <c r="G117" s="410">
        <v>1</v>
      </c>
      <c r="H117" s="410">
        <v>40</v>
      </c>
      <c r="I117" s="142">
        <v>34.377444189887598</v>
      </c>
      <c r="J117" s="142">
        <v>5.8632281372881598</v>
      </c>
      <c r="K117" s="1"/>
      <c r="L117" s="104" t="s">
        <v>1188</v>
      </c>
      <c r="M117" s="411">
        <v>119</v>
      </c>
      <c r="N117" s="310">
        <f t="shared" si="7"/>
        <v>2.165841584158416E-3</v>
      </c>
      <c r="O117" s="410">
        <v>2</v>
      </c>
      <c r="P117" s="410">
        <v>1</v>
      </c>
      <c r="Q117" s="410">
        <v>25</v>
      </c>
      <c r="R117" s="142">
        <v>9.5624602782289401</v>
      </c>
      <c r="S117" s="142">
        <v>3.0923227965768598</v>
      </c>
      <c r="T117" s="1"/>
      <c r="U117" s="104" t="s">
        <v>793</v>
      </c>
      <c r="V117" s="411">
        <v>187</v>
      </c>
      <c r="W117" s="499">
        <f t="shared" si="8"/>
        <v>2.4587469594372492E-3</v>
      </c>
      <c r="X117" s="188">
        <v>17</v>
      </c>
      <c r="Y117" s="410">
        <v>2</v>
      </c>
      <c r="Z117" s="410">
        <v>113</v>
      </c>
      <c r="AA117" s="142">
        <v>132.85550058623301</v>
      </c>
      <c r="AB117" s="142">
        <v>11.526296048003999</v>
      </c>
      <c r="AC117" s="1"/>
      <c r="AD117" s="104" t="s">
        <v>976</v>
      </c>
      <c r="AE117" s="411">
        <v>98</v>
      </c>
      <c r="AF117" s="499">
        <f t="shared" si="9"/>
        <v>2.1939643592728576E-3</v>
      </c>
      <c r="AG117" s="188">
        <v>5</v>
      </c>
      <c r="AH117" s="410">
        <v>1</v>
      </c>
      <c r="AI117" s="410">
        <v>61</v>
      </c>
      <c r="AJ117" s="142">
        <v>46.866409829237803</v>
      </c>
      <c r="AK117" s="142">
        <v>6.8459046026977202</v>
      </c>
      <c r="AL117" s="1"/>
      <c r="AM117" s="104" t="s">
        <v>1194</v>
      </c>
      <c r="AN117" s="411">
        <v>52</v>
      </c>
      <c r="AO117" s="499">
        <f t="shared" si="10"/>
        <v>1.9905068136579392E-3</v>
      </c>
      <c r="AP117" s="188">
        <v>17</v>
      </c>
      <c r="AQ117" s="410">
        <v>1</v>
      </c>
      <c r="AR117" s="410">
        <v>41</v>
      </c>
      <c r="AS117" s="142">
        <v>77.643121301775196</v>
      </c>
      <c r="AT117" s="142">
        <v>8.8115334251068393</v>
      </c>
      <c r="AU117" s="1"/>
      <c r="AV117" s="104" t="s">
        <v>821</v>
      </c>
      <c r="AW117" s="411">
        <v>75</v>
      </c>
      <c r="AX117" s="499">
        <f t="shared" si="11"/>
        <v>2.3236360256529416E-3</v>
      </c>
      <c r="AY117" s="188">
        <v>7</v>
      </c>
      <c r="AZ117" s="410">
        <v>1</v>
      </c>
      <c r="BA117" s="410">
        <v>25</v>
      </c>
      <c r="BB117" s="142">
        <v>34.3566222222222</v>
      </c>
      <c r="BC117" s="142">
        <v>5.8614522280935004</v>
      </c>
      <c r="BD117" s="75"/>
    </row>
    <row r="118" spans="2:56" ht="11.25" customHeight="1" x14ac:dyDescent="0.25">
      <c r="B118" s="113"/>
      <c r="C118" s="104" t="s">
        <v>798</v>
      </c>
      <c r="D118" s="411">
        <v>545</v>
      </c>
      <c r="E118" s="499">
        <f t="shared" si="6"/>
        <v>2.3283832048806331E-3</v>
      </c>
      <c r="F118" s="188">
        <v>4</v>
      </c>
      <c r="G118" s="410">
        <v>1</v>
      </c>
      <c r="H118" s="410">
        <v>74</v>
      </c>
      <c r="I118" s="142">
        <v>64.496604662907203</v>
      </c>
      <c r="J118" s="142">
        <v>8.0309778148683204</v>
      </c>
      <c r="K118" s="1"/>
      <c r="L118" s="104" t="s">
        <v>761</v>
      </c>
      <c r="M118" s="411">
        <v>117</v>
      </c>
      <c r="N118" s="310">
        <f t="shared" si="7"/>
        <v>2.129440885264997E-3</v>
      </c>
      <c r="O118" s="410">
        <v>8</v>
      </c>
      <c r="P118" s="410">
        <v>1</v>
      </c>
      <c r="Q118" s="410">
        <v>29</v>
      </c>
      <c r="R118" s="142">
        <v>29.2563372050552</v>
      </c>
      <c r="S118" s="142">
        <v>5.4089127562806096</v>
      </c>
      <c r="T118" s="1"/>
      <c r="U118" s="104" t="s">
        <v>887</v>
      </c>
      <c r="V118" s="411">
        <v>186</v>
      </c>
      <c r="W118" s="499">
        <f t="shared" si="8"/>
        <v>2.4455985799750179E-3</v>
      </c>
      <c r="X118" s="188">
        <v>2</v>
      </c>
      <c r="Y118" s="410">
        <v>1</v>
      </c>
      <c r="Z118" s="410">
        <v>19</v>
      </c>
      <c r="AA118" s="142">
        <v>6.9374494161174702</v>
      </c>
      <c r="AB118" s="142">
        <v>2.63390383577637</v>
      </c>
      <c r="AC118" s="1"/>
      <c r="AD118" s="104" t="s">
        <v>881</v>
      </c>
      <c r="AE118" s="411">
        <v>97</v>
      </c>
      <c r="AF118" s="499">
        <f t="shared" si="9"/>
        <v>2.171576967851706E-3</v>
      </c>
      <c r="AG118" s="188">
        <v>7</v>
      </c>
      <c r="AH118" s="410">
        <v>1</v>
      </c>
      <c r="AI118" s="410">
        <v>57</v>
      </c>
      <c r="AJ118" s="142">
        <v>109.61504942076699</v>
      </c>
      <c r="AK118" s="142">
        <v>10.469720598982899</v>
      </c>
      <c r="AL118" s="1"/>
      <c r="AM118" s="104" t="s">
        <v>685</v>
      </c>
      <c r="AN118" s="411">
        <v>51</v>
      </c>
      <c r="AO118" s="499">
        <f t="shared" si="10"/>
        <v>1.9522278364722094E-3</v>
      </c>
      <c r="AP118" s="188">
        <v>10</v>
      </c>
      <c r="AQ118" s="410">
        <v>4</v>
      </c>
      <c r="AR118" s="410">
        <v>25</v>
      </c>
      <c r="AS118" s="142">
        <v>20.0115340253749</v>
      </c>
      <c r="AT118" s="142">
        <v>4.4734253123724903</v>
      </c>
      <c r="AU118" s="1"/>
      <c r="AV118" s="104" t="s">
        <v>1170</v>
      </c>
      <c r="AW118" s="411">
        <v>75</v>
      </c>
      <c r="AX118" s="499">
        <f t="shared" si="11"/>
        <v>2.3236360256529416E-3</v>
      </c>
      <c r="AY118" s="188">
        <v>2</v>
      </c>
      <c r="AZ118" s="410">
        <v>1</v>
      </c>
      <c r="BA118" s="410">
        <v>20</v>
      </c>
      <c r="BB118" s="142">
        <v>10.8771555555556</v>
      </c>
      <c r="BC118" s="142">
        <v>3.2980532978646</v>
      </c>
      <c r="BD118" s="75"/>
    </row>
    <row r="119" spans="2:56" ht="11.25" customHeight="1" x14ac:dyDescent="0.25">
      <c r="B119" s="113"/>
      <c r="C119" s="104" t="s">
        <v>685</v>
      </c>
      <c r="D119" s="411">
        <v>528</v>
      </c>
      <c r="E119" s="499">
        <f t="shared" si="6"/>
        <v>2.2557547379394023E-3</v>
      </c>
      <c r="F119" s="188">
        <v>12</v>
      </c>
      <c r="G119" s="410">
        <v>1</v>
      </c>
      <c r="H119" s="410">
        <v>102</v>
      </c>
      <c r="I119" s="142">
        <v>120.93318124426099</v>
      </c>
      <c r="J119" s="142">
        <v>10.9969623644105</v>
      </c>
      <c r="K119" s="1"/>
      <c r="L119" s="104" t="s">
        <v>819</v>
      </c>
      <c r="M119" s="411">
        <v>117</v>
      </c>
      <c r="N119" s="310">
        <f t="shared" si="7"/>
        <v>2.129440885264997E-3</v>
      </c>
      <c r="O119" s="410">
        <v>9</v>
      </c>
      <c r="P119" s="410">
        <v>1</v>
      </c>
      <c r="Q119" s="410">
        <v>40</v>
      </c>
      <c r="R119" s="142">
        <v>45.811673606545398</v>
      </c>
      <c r="S119" s="142">
        <v>6.7684321379877499</v>
      </c>
      <c r="T119" s="1"/>
      <c r="U119" s="104" t="s">
        <v>982</v>
      </c>
      <c r="V119" s="411">
        <v>186</v>
      </c>
      <c r="W119" s="499">
        <f t="shared" si="8"/>
        <v>2.4455985799750179E-3</v>
      </c>
      <c r="X119" s="188">
        <v>5</v>
      </c>
      <c r="Y119" s="410">
        <v>1</v>
      </c>
      <c r="Z119" s="410">
        <v>32</v>
      </c>
      <c r="AA119" s="142">
        <v>16.5962539021852</v>
      </c>
      <c r="AB119" s="142">
        <v>4.0738500097800898</v>
      </c>
      <c r="AC119" s="1"/>
      <c r="AD119" s="104" t="s">
        <v>1112</v>
      </c>
      <c r="AE119" s="411">
        <v>95</v>
      </c>
      <c r="AF119" s="499">
        <f t="shared" si="9"/>
        <v>2.1268021850094029E-3</v>
      </c>
      <c r="AG119" s="188">
        <v>4</v>
      </c>
      <c r="AH119" s="410">
        <v>1</v>
      </c>
      <c r="AI119" s="410">
        <v>42</v>
      </c>
      <c r="AJ119" s="142">
        <v>48.279889196675903</v>
      </c>
      <c r="AK119" s="142">
        <v>6.9483731330920797</v>
      </c>
      <c r="AL119" s="1"/>
      <c r="AM119" s="104" t="s">
        <v>690</v>
      </c>
      <c r="AN119" s="411">
        <v>51</v>
      </c>
      <c r="AO119" s="499">
        <f t="shared" si="10"/>
        <v>1.9522278364722094E-3</v>
      </c>
      <c r="AP119" s="188">
        <v>7</v>
      </c>
      <c r="AQ119" s="410">
        <v>2</v>
      </c>
      <c r="AR119" s="410">
        <v>24</v>
      </c>
      <c r="AS119" s="142">
        <v>23.488658208381398</v>
      </c>
      <c r="AT119" s="142">
        <v>4.8465098997506804</v>
      </c>
      <c r="AU119" s="1"/>
      <c r="AV119" s="104" t="s">
        <v>1188</v>
      </c>
      <c r="AW119" s="411">
        <v>75</v>
      </c>
      <c r="AX119" s="499">
        <f t="shared" si="11"/>
        <v>2.3236360256529416E-3</v>
      </c>
      <c r="AY119" s="188">
        <v>2</v>
      </c>
      <c r="AZ119" s="410">
        <v>1</v>
      </c>
      <c r="BA119" s="410">
        <v>44</v>
      </c>
      <c r="BB119" s="142">
        <v>25.833600000000001</v>
      </c>
      <c r="BC119" s="142">
        <v>5.0826764602913697</v>
      </c>
      <c r="BD119" s="75"/>
    </row>
    <row r="120" spans="2:56" ht="11.25" customHeight="1" x14ac:dyDescent="0.25">
      <c r="B120" s="113"/>
      <c r="C120" s="104" t="s">
        <v>1049</v>
      </c>
      <c r="D120" s="411">
        <v>528</v>
      </c>
      <c r="E120" s="499">
        <f t="shared" si="6"/>
        <v>2.2557547379394023E-3</v>
      </c>
      <c r="F120" s="188">
        <v>3</v>
      </c>
      <c r="G120" s="410">
        <v>1</v>
      </c>
      <c r="H120" s="410">
        <v>26</v>
      </c>
      <c r="I120" s="142">
        <v>16.5349195075758</v>
      </c>
      <c r="J120" s="142">
        <v>4.0663152248166599</v>
      </c>
      <c r="K120" s="1"/>
      <c r="L120" s="104" t="s">
        <v>909</v>
      </c>
      <c r="M120" s="411">
        <v>117</v>
      </c>
      <c r="N120" s="310">
        <f t="shared" si="7"/>
        <v>2.129440885264997E-3</v>
      </c>
      <c r="O120" s="410">
        <v>6</v>
      </c>
      <c r="P120" s="410">
        <v>1</v>
      </c>
      <c r="Q120" s="410">
        <v>29</v>
      </c>
      <c r="R120" s="142">
        <v>27.3418072905252</v>
      </c>
      <c r="S120" s="142">
        <v>5.2289394039829196</v>
      </c>
      <c r="T120" s="1"/>
      <c r="U120" s="104" t="s">
        <v>765</v>
      </c>
      <c r="V120" s="411">
        <v>178</v>
      </c>
      <c r="W120" s="499">
        <f t="shared" si="8"/>
        <v>2.3404115442771677E-3</v>
      </c>
      <c r="X120" s="188">
        <v>2</v>
      </c>
      <c r="Y120" s="410">
        <v>1</v>
      </c>
      <c r="Z120" s="410">
        <v>15</v>
      </c>
      <c r="AA120" s="142">
        <v>3.8835058704708998</v>
      </c>
      <c r="AB120" s="142">
        <v>1.97066127745762</v>
      </c>
      <c r="AC120" s="1"/>
      <c r="AD120" s="104" t="s">
        <v>753</v>
      </c>
      <c r="AE120" s="411">
        <v>93</v>
      </c>
      <c r="AF120" s="499">
        <f t="shared" si="9"/>
        <v>2.0820274021670993E-3</v>
      </c>
      <c r="AG120" s="188">
        <v>6</v>
      </c>
      <c r="AH120" s="410">
        <v>1</v>
      </c>
      <c r="AI120" s="410">
        <v>43</v>
      </c>
      <c r="AJ120" s="142">
        <v>53.470227771996797</v>
      </c>
      <c r="AK120" s="142">
        <v>7.3123339483366596</v>
      </c>
      <c r="AL120" s="1"/>
      <c r="AM120" s="104" t="s">
        <v>1183</v>
      </c>
      <c r="AN120" s="411">
        <v>51</v>
      </c>
      <c r="AO120" s="499">
        <f t="shared" si="10"/>
        <v>1.9522278364722094E-3</v>
      </c>
      <c r="AP120" s="188">
        <v>7</v>
      </c>
      <c r="AQ120" s="410">
        <v>2</v>
      </c>
      <c r="AR120" s="410">
        <v>25</v>
      </c>
      <c r="AS120" s="142">
        <v>26.9480968858132</v>
      </c>
      <c r="AT120" s="142">
        <v>5.1911556406847597</v>
      </c>
      <c r="AU120" s="1"/>
      <c r="AV120" s="104" t="s">
        <v>1051</v>
      </c>
      <c r="AW120" s="411">
        <v>74</v>
      </c>
      <c r="AX120" s="499">
        <f t="shared" si="11"/>
        <v>2.2926542119775691E-3</v>
      </c>
      <c r="AY120" s="188">
        <v>12</v>
      </c>
      <c r="AZ120" s="410">
        <v>1</v>
      </c>
      <c r="BA120" s="410">
        <v>101</v>
      </c>
      <c r="BB120" s="142">
        <v>254.87089116143201</v>
      </c>
      <c r="BC120" s="142">
        <v>15.964676356300901</v>
      </c>
      <c r="BD120" s="75"/>
    </row>
    <row r="121" spans="2:56" ht="11.25" customHeight="1" x14ac:dyDescent="0.25">
      <c r="B121" s="113"/>
      <c r="C121" s="104" t="s">
        <v>964</v>
      </c>
      <c r="D121" s="411">
        <v>527</v>
      </c>
      <c r="E121" s="499">
        <f t="shared" si="6"/>
        <v>2.2514824751781533E-3</v>
      </c>
      <c r="F121" s="188">
        <v>4</v>
      </c>
      <c r="G121" s="410">
        <v>1</v>
      </c>
      <c r="H121" s="410">
        <v>40</v>
      </c>
      <c r="I121" s="142">
        <v>10.0943941756172</v>
      </c>
      <c r="J121" s="142">
        <v>3.1771676341699799</v>
      </c>
      <c r="K121" s="1"/>
      <c r="L121" s="104" t="s">
        <v>984</v>
      </c>
      <c r="M121" s="411">
        <v>116</v>
      </c>
      <c r="N121" s="310">
        <f t="shared" si="7"/>
        <v>2.1112405358182876E-3</v>
      </c>
      <c r="O121" s="410">
        <v>4</v>
      </c>
      <c r="P121" s="410">
        <v>1</v>
      </c>
      <c r="Q121" s="410">
        <v>74</v>
      </c>
      <c r="R121" s="142">
        <v>49.110879904875098</v>
      </c>
      <c r="S121" s="142">
        <v>7.0079155178180601</v>
      </c>
      <c r="T121" s="1"/>
      <c r="U121" s="104" t="s">
        <v>1134</v>
      </c>
      <c r="V121" s="411">
        <v>178</v>
      </c>
      <c r="W121" s="499">
        <f t="shared" si="8"/>
        <v>2.3404115442771677E-3</v>
      </c>
      <c r="X121" s="188">
        <v>7</v>
      </c>
      <c r="Y121" s="410">
        <v>2</v>
      </c>
      <c r="Z121" s="410">
        <v>43</v>
      </c>
      <c r="AA121" s="142">
        <v>32.928544375710104</v>
      </c>
      <c r="AB121" s="142">
        <v>5.73833986233912</v>
      </c>
      <c r="AC121" s="1"/>
      <c r="AD121" s="104" t="s">
        <v>759</v>
      </c>
      <c r="AE121" s="411">
        <v>93</v>
      </c>
      <c r="AF121" s="499">
        <f t="shared" si="9"/>
        <v>2.0820274021670993E-3</v>
      </c>
      <c r="AG121" s="188">
        <v>8</v>
      </c>
      <c r="AH121" s="410">
        <v>1</v>
      </c>
      <c r="AI121" s="410">
        <v>29</v>
      </c>
      <c r="AJ121" s="142">
        <v>40.519135160134098</v>
      </c>
      <c r="AK121" s="142">
        <v>6.3654642533073797</v>
      </c>
      <c r="AL121" s="1"/>
      <c r="AM121" s="104" t="s">
        <v>782</v>
      </c>
      <c r="AN121" s="411">
        <v>50</v>
      </c>
      <c r="AO121" s="499">
        <f t="shared" si="10"/>
        <v>1.9139488592864798E-3</v>
      </c>
      <c r="AP121" s="188">
        <v>8</v>
      </c>
      <c r="AQ121" s="410">
        <v>2</v>
      </c>
      <c r="AR121" s="410">
        <v>29</v>
      </c>
      <c r="AS121" s="142">
        <v>34.04</v>
      </c>
      <c r="AT121" s="142">
        <v>5.8343808583259298</v>
      </c>
      <c r="AU121" s="1"/>
      <c r="AV121" s="104" t="s">
        <v>1187</v>
      </c>
      <c r="AW121" s="411">
        <v>74</v>
      </c>
      <c r="AX121" s="499">
        <f t="shared" si="11"/>
        <v>2.2926542119775691E-3</v>
      </c>
      <c r="AY121" s="188">
        <v>14</v>
      </c>
      <c r="AZ121" s="410">
        <v>1</v>
      </c>
      <c r="BA121" s="410">
        <v>55</v>
      </c>
      <c r="BB121" s="142">
        <v>123.027757487217</v>
      </c>
      <c r="BC121" s="142">
        <v>11.091787839984001</v>
      </c>
      <c r="BD121" s="75"/>
    </row>
    <row r="122" spans="2:56" ht="11.25" customHeight="1" x14ac:dyDescent="0.25">
      <c r="B122" s="113"/>
      <c r="C122" s="104" t="s">
        <v>983</v>
      </c>
      <c r="D122" s="411">
        <v>524</v>
      </c>
      <c r="E122" s="499">
        <f t="shared" si="6"/>
        <v>2.2386656868944067E-3</v>
      </c>
      <c r="F122" s="188">
        <v>1</v>
      </c>
      <c r="G122" s="410">
        <v>1</v>
      </c>
      <c r="H122" s="410">
        <v>10</v>
      </c>
      <c r="I122" s="142">
        <v>0.70460273294097098</v>
      </c>
      <c r="J122" s="142">
        <v>0.83940617876030099</v>
      </c>
      <c r="K122" s="1"/>
      <c r="L122" s="104" t="s">
        <v>1136</v>
      </c>
      <c r="M122" s="411">
        <v>115</v>
      </c>
      <c r="N122" s="310">
        <f t="shared" si="7"/>
        <v>2.0930401863715783E-3</v>
      </c>
      <c r="O122" s="410">
        <v>4</v>
      </c>
      <c r="P122" s="410">
        <v>1</v>
      </c>
      <c r="Q122" s="410">
        <v>39</v>
      </c>
      <c r="R122" s="142">
        <v>27.883251417769401</v>
      </c>
      <c r="S122" s="142">
        <v>5.2804593945763303</v>
      </c>
      <c r="T122" s="1"/>
      <c r="U122" s="104" t="s">
        <v>977</v>
      </c>
      <c r="V122" s="411">
        <v>176</v>
      </c>
      <c r="W122" s="499">
        <f t="shared" si="8"/>
        <v>2.3141147853527051E-3</v>
      </c>
      <c r="X122" s="188">
        <v>4</v>
      </c>
      <c r="Y122" s="410">
        <v>1</v>
      </c>
      <c r="Z122" s="410">
        <v>21</v>
      </c>
      <c r="AA122" s="142">
        <v>15.318181818181801</v>
      </c>
      <c r="AB122" s="142">
        <v>3.91384488938714</v>
      </c>
      <c r="AC122" s="1"/>
      <c r="AD122" s="104" t="s">
        <v>1016</v>
      </c>
      <c r="AE122" s="411">
        <v>93</v>
      </c>
      <c r="AF122" s="499">
        <f t="shared" si="9"/>
        <v>2.0820274021670993E-3</v>
      </c>
      <c r="AG122" s="188">
        <v>3</v>
      </c>
      <c r="AH122" s="410">
        <v>1</v>
      </c>
      <c r="AI122" s="410">
        <v>8</v>
      </c>
      <c r="AJ122" s="142">
        <v>2.57602034917331</v>
      </c>
      <c r="AK122" s="142">
        <v>1.60499855114368</v>
      </c>
      <c r="AL122" s="1"/>
      <c r="AM122" s="104" t="s">
        <v>798</v>
      </c>
      <c r="AN122" s="411">
        <v>50</v>
      </c>
      <c r="AO122" s="499">
        <f t="shared" si="10"/>
        <v>1.9139488592864798E-3</v>
      </c>
      <c r="AP122" s="188">
        <v>4</v>
      </c>
      <c r="AQ122" s="410">
        <v>1</v>
      </c>
      <c r="AR122" s="410">
        <v>70</v>
      </c>
      <c r="AS122" s="142">
        <v>98.291600000000003</v>
      </c>
      <c r="AT122" s="142">
        <v>9.9142120211341105</v>
      </c>
      <c r="AU122" s="1"/>
      <c r="AV122" s="104" t="s">
        <v>684</v>
      </c>
      <c r="AW122" s="411">
        <v>73</v>
      </c>
      <c r="AX122" s="499">
        <f t="shared" si="11"/>
        <v>2.2616723983021965E-3</v>
      </c>
      <c r="AY122" s="188">
        <v>12</v>
      </c>
      <c r="AZ122" s="410">
        <v>5</v>
      </c>
      <c r="BA122" s="410">
        <v>44</v>
      </c>
      <c r="BB122" s="142">
        <v>44.667667479827401</v>
      </c>
      <c r="BC122" s="142">
        <v>6.6833874255371004</v>
      </c>
      <c r="BD122" s="75"/>
    </row>
    <row r="123" spans="2:56" ht="11.25" customHeight="1" x14ac:dyDescent="0.25">
      <c r="B123" s="113"/>
      <c r="C123" s="104" t="s">
        <v>1194</v>
      </c>
      <c r="D123" s="411">
        <v>518</v>
      </c>
      <c r="E123" s="499">
        <f t="shared" si="6"/>
        <v>2.2130321103269136E-3</v>
      </c>
      <c r="F123" s="188">
        <v>12</v>
      </c>
      <c r="G123" s="410">
        <v>1</v>
      </c>
      <c r="H123" s="410">
        <v>67</v>
      </c>
      <c r="I123" s="142">
        <v>78.712783798691106</v>
      </c>
      <c r="J123" s="142">
        <v>8.8720225314575902</v>
      </c>
      <c r="K123" s="1"/>
      <c r="L123" s="104" t="s">
        <v>838</v>
      </c>
      <c r="M123" s="411">
        <v>114</v>
      </c>
      <c r="N123" s="310">
        <f t="shared" si="7"/>
        <v>2.074839836924869E-3</v>
      </c>
      <c r="O123" s="410">
        <v>1</v>
      </c>
      <c r="P123" s="410">
        <v>1</v>
      </c>
      <c r="Q123" s="410">
        <v>8</v>
      </c>
      <c r="R123" s="142">
        <v>2.0960295475530901</v>
      </c>
      <c r="S123" s="142">
        <v>1.4477670902300199</v>
      </c>
      <c r="T123" s="1"/>
      <c r="U123" s="104" t="s">
        <v>962</v>
      </c>
      <c r="V123" s="411">
        <v>175</v>
      </c>
      <c r="W123" s="499">
        <f t="shared" si="8"/>
        <v>2.3009664058904738E-3</v>
      </c>
      <c r="X123" s="188">
        <v>7</v>
      </c>
      <c r="Y123" s="410">
        <v>2</v>
      </c>
      <c r="Z123" s="410">
        <v>47</v>
      </c>
      <c r="AA123" s="142">
        <v>60.798171428571401</v>
      </c>
      <c r="AB123" s="142">
        <v>7.7973182202967299</v>
      </c>
      <c r="AC123" s="1"/>
      <c r="AD123" s="104" t="s">
        <v>1152</v>
      </c>
      <c r="AE123" s="411">
        <v>93</v>
      </c>
      <c r="AF123" s="499">
        <f t="shared" si="9"/>
        <v>2.0820274021670993E-3</v>
      </c>
      <c r="AG123" s="188">
        <v>19</v>
      </c>
      <c r="AH123" s="410">
        <v>1</v>
      </c>
      <c r="AI123" s="410">
        <v>83</v>
      </c>
      <c r="AJ123" s="142">
        <v>243.29725979882099</v>
      </c>
      <c r="AK123" s="142">
        <v>15.597988966492499</v>
      </c>
      <c r="AL123" s="1"/>
      <c r="AM123" s="104" t="s">
        <v>964</v>
      </c>
      <c r="AN123" s="411">
        <v>49</v>
      </c>
      <c r="AO123" s="499">
        <f t="shared" si="10"/>
        <v>1.8756698821007502E-3</v>
      </c>
      <c r="AP123" s="188">
        <v>3</v>
      </c>
      <c r="AQ123" s="410">
        <v>2</v>
      </c>
      <c r="AR123" s="410">
        <v>10</v>
      </c>
      <c r="AS123" s="142">
        <v>3.3044564764681401</v>
      </c>
      <c r="AT123" s="142">
        <v>1.8178164033994599</v>
      </c>
      <c r="AU123" s="1"/>
      <c r="AV123" s="104" t="s">
        <v>785</v>
      </c>
      <c r="AW123" s="411">
        <v>73</v>
      </c>
      <c r="AX123" s="499">
        <f t="shared" si="11"/>
        <v>2.2616723983021965E-3</v>
      </c>
      <c r="AY123" s="188">
        <v>8</v>
      </c>
      <c r="AZ123" s="410">
        <v>1</v>
      </c>
      <c r="BA123" s="410">
        <v>42</v>
      </c>
      <c r="BB123" s="142">
        <v>84.134734471758307</v>
      </c>
      <c r="BC123" s="142">
        <v>9.1724988128512894</v>
      </c>
      <c r="BD123" s="75"/>
    </row>
    <row r="124" spans="2:56" ht="11.25" customHeight="1" x14ac:dyDescent="0.25">
      <c r="B124" s="113"/>
      <c r="C124" s="104" t="s">
        <v>878</v>
      </c>
      <c r="D124" s="411">
        <v>516</v>
      </c>
      <c r="E124" s="499">
        <f t="shared" si="6"/>
        <v>2.2044875848044156E-3</v>
      </c>
      <c r="F124" s="188">
        <v>4</v>
      </c>
      <c r="G124" s="410">
        <v>1</v>
      </c>
      <c r="H124" s="410">
        <v>60</v>
      </c>
      <c r="I124" s="142">
        <v>33.038444204074302</v>
      </c>
      <c r="J124" s="142">
        <v>5.7479078110277904</v>
      </c>
      <c r="K124" s="1"/>
      <c r="L124" s="104" t="s">
        <v>843</v>
      </c>
      <c r="M124" s="411">
        <v>114</v>
      </c>
      <c r="N124" s="310">
        <f t="shared" si="7"/>
        <v>2.074839836924869E-3</v>
      </c>
      <c r="O124" s="410">
        <v>1</v>
      </c>
      <c r="P124" s="410">
        <v>1</v>
      </c>
      <c r="Q124" s="410">
        <v>2</v>
      </c>
      <c r="R124" s="142">
        <v>8.6949830717143704E-3</v>
      </c>
      <c r="S124" s="142">
        <v>9.3246893094163605E-2</v>
      </c>
      <c r="T124" s="1"/>
      <c r="U124" s="104" t="s">
        <v>882</v>
      </c>
      <c r="V124" s="411">
        <v>173</v>
      </c>
      <c r="W124" s="499">
        <f t="shared" si="8"/>
        <v>2.2746696469660116E-3</v>
      </c>
      <c r="X124" s="188">
        <v>2</v>
      </c>
      <c r="Y124" s="410">
        <v>1</v>
      </c>
      <c r="Z124" s="410">
        <v>19</v>
      </c>
      <c r="AA124" s="142">
        <v>5.3296802432423398</v>
      </c>
      <c r="AB124" s="142">
        <v>2.3086100240712701</v>
      </c>
      <c r="AC124" s="1"/>
      <c r="AD124" s="104" t="s">
        <v>867</v>
      </c>
      <c r="AE124" s="411">
        <v>92</v>
      </c>
      <c r="AF124" s="499">
        <f t="shared" si="9"/>
        <v>2.0596400107459477E-3</v>
      </c>
      <c r="AG124" s="188">
        <v>2</v>
      </c>
      <c r="AH124" s="410">
        <v>1</v>
      </c>
      <c r="AI124" s="410">
        <v>22</v>
      </c>
      <c r="AJ124" s="142">
        <v>14.7687854442344</v>
      </c>
      <c r="AK124" s="142">
        <v>3.84301775226636</v>
      </c>
      <c r="AL124" s="1"/>
      <c r="AM124" s="104" t="s">
        <v>1049</v>
      </c>
      <c r="AN124" s="411">
        <v>49</v>
      </c>
      <c r="AO124" s="499">
        <f t="shared" si="10"/>
        <v>1.8756698821007502E-3</v>
      </c>
      <c r="AP124" s="188">
        <v>3</v>
      </c>
      <c r="AQ124" s="410">
        <v>1</v>
      </c>
      <c r="AR124" s="410">
        <v>23</v>
      </c>
      <c r="AS124" s="142">
        <v>16.241566014160799</v>
      </c>
      <c r="AT124" s="142">
        <v>4.03008263118274</v>
      </c>
      <c r="AU124" s="1"/>
      <c r="AV124" s="104" t="s">
        <v>798</v>
      </c>
      <c r="AW124" s="411">
        <v>73</v>
      </c>
      <c r="AX124" s="499">
        <f t="shared" si="11"/>
        <v>2.2616723983021965E-3</v>
      </c>
      <c r="AY124" s="188">
        <v>3</v>
      </c>
      <c r="AZ124" s="410">
        <v>1</v>
      </c>
      <c r="BA124" s="410">
        <v>41</v>
      </c>
      <c r="BB124" s="142">
        <v>40.664289735410001</v>
      </c>
      <c r="BC124" s="142">
        <v>6.3768557875656899</v>
      </c>
      <c r="BD124" s="75"/>
    </row>
    <row r="125" spans="2:56" ht="11.25" customHeight="1" x14ac:dyDescent="0.25">
      <c r="B125" s="113"/>
      <c r="C125" s="104" t="s">
        <v>1109</v>
      </c>
      <c r="D125" s="411">
        <v>512</v>
      </c>
      <c r="E125" s="499">
        <f t="shared" si="6"/>
        <v>2.1873985337594205E-3</v>
      </c>
      <c r="F125" s="188">
        <v>2</v>
      </c>
      <c r="G125" s="410">
        <v>1</v>
      </c>
      <c r="H125" s="410">
        <v>32</v>
      </c>
      <c r="I125" s="142">
        <v>6.6773338317871103</v>
      </c>
      <c r="J125" s="142">
        <v>2.5840537594614998</v>
      </c>
      <c r="K125" s="1"/>
      <c r="L125" s="104" t="s">
        <v>1184</v>
      </c>
      <c r="M125" s="411">
        <v>114</v>
      </c>
      <c r="N125" s="310">
        <f t="shared" si="7"/>
        <v>2.074839836924869E-3</v>
      </c>
      <c r="O125" s="410">
        <v>7</v>
      </c>
      <c r="P125" s="410">
        <v>1</v>
      </c>
      <c r="Q125" s="410">
        <v>42</v>
      </c>
      <c r="R125" s="142">
        <v>67.405740227762394</v>
      </c>
      <c r="S125" s="142">
        <v>8.2100998914606595</v>
      </c>
      <c r="T125" s="1"/>
      <c r="U125" s="104" t="s">
        <v>1136</v>
      </c>
      <c r="V125" s="411">
        <v>170</v>
      </c>
      <c r="W125" s="499">
        <f t="shared" si="8"/>
        <v>2.2352245085793176E-3</v>
      </c>
      <c r="X125" s="188">
        <v>5</v>
      </c>
      <c r="Y125" s="410">
        <v>1</v>
      </c>
      <c r="Z125" s="410">
        <v>49</v>
      </c>
      <c r="AA125" s="142">
        <v>58.937577854671297</v>
      </c>
      <c r="AB125" s="142">
        <v>7.6770813369842097</v>
      </c>
      <c r="AC125" s="1"/>
      <c r="AD125" s="104" t="s">
        <v>684</v>
      </c>
      <c r="AE125" s="411">
        <v>91</v>
      </c>
      <c r="AF125" s="499">
        <f t="shared" si="9"/>
        <v>2.0372526193247961E-3</v>
      </c>
      <c r="AG125" s="188">
        <v>13</v>
      </c>
      <c r="AH125" s="410">
        <v>4</v>
      </c>
      <c r="AI125" s="410">
        <v>79</v>
      </c>
      <c r="AJ125" s="142">
        <v>108.601376645333</v>
      </c>
      <c r="AK125" s="142">
        <v>10.421198426540601</v>
      </c>
      <c r="AL125" s="1"/>
      <c r="AM125" s="104" t="s">
        <v>719</v>
      </c>
      <c r="AN125" s="411">
        <v>48</v>
      </c>
      <c r="AO125" s="499">
        <f t="shared" si="10"/>
        <v>1.8373909049150207E-3</v>
      </c>
      <c r="AP125" s="188">
        <v>5</v>
      </c>
      <c r="AQ125" s="410">
        <v>1</v>
      </c>
      <c r="AR125" s="410">
        <v>41</v>
      </c>
      <c r="AS125" s="142">
        <v>54.4565972222222</v>
      </c>
      <c r="AT125" s="142">
        <v>7.3794713375838903</v>
      </c>
      <c r="AU125" s="1"/>
      <c r="AV125" s="104" t="s">
        <v>1149</v>
      </c>
      <c r="AW125" s="411">
        <v>72</v>
      </c>
      <c r="AX125" s="499">
        <f t="shared" si="11"/>
        <v>2.230690584626824E-3</v>
      </c>
      <c r="AY125" s="188">
        <v>12</v>
      </c>
      <c r="AZ125" s="410">
        <v>1</v>
      </c>
      <c r="BA125" s="410">
        <v>71</v>
      </c>
      <c r="BB125" s="142">
        <v>206.159722222222</v>
      </c>
      <c r="BC125" s="142">
        <v>14.358263203543199</v>
      </c>
      <c r="BD125" s="75"/>
    </row>
    <row r="126" spans="2:56" ht="11.25" customHeight="1" x14ac:dyDescent="0.25">
      <c r="B126" s="113"/>
      <c r="C126" s="104" t="s">
        <v>1016</v>
      </c>
      <c r="D126" s="411">
        <v>507</v>
      </c>
      <c r="E126" s="499">
        <f t="shared" si="6"/>
        <v>2.1660372199531759E-3</v>
      </c>
      <c r="F126" s="188">
        <v>3</v>
      </c>
      <c r="G126" s="410">
        <v>1</v>
      </c>
      <c r="H126" s="410">
        <v>62</v>
      </c>
      <c r="I126" s="142">
        <v>10.952448754906699</v>
      </c>
      <c r="J126" s="142">
        <v>3.30944840644278</v>
      </c>
      <c r="K126" s="1"/>
      <c r="L126" s="104" t="s">
        <v>755</v>
      </c>
      <c r="M126" s="411">
        <v>113</v>
      </c>
      <c r="N126" s="310">
        <f t="shared" si="7"/>
        <v>2.0566394874781597E-3</v>
      </c>
      <c r="O126" s="410">
        <v>5</v>
      </c>
      <c r="P126" s="410">
        <v>1</v>
      </c>
      <c r="Q126" s="410">
        <v>26</v>
      </c>
      <c r="R126" s="142">
        <v>19.0071266348187</v>
      </c>
      <c r="S126" s="142">
        <v>4.3597163479770904</v>
      </c>
      <c r="T126" s="1"/>
      <c r="U126" s="104" t="s">
        <v>823</v>
      </c>
      <c r="V126" s="411">
        <v>168</v>
      </c>
      <c r="W126" s="499">
        <f t="shared" si="8"/>
        <v>2.208927749654855E-3</v>
      </c>
      <c r="X126" s="188">
        <v>9</v>
      </c>
      <c r="Y126" s="410">
        <v>1</v>
      </c>
      <c r="Z126" s="410">
        <v>60</v>
      </c>
      <c r="AA126" s="142">
        <v>122.568558673469</v>
      </c>
      <c r="AB126" s="142">
        <v>11.0710685425333</v>
      </c>
      <c r="AC126" s="1"/>
      <c r="AD126" s="104" t="s">
        <v>782</v>
      </c>
      <c r="AE126" s="411">
        <v>91</v>
      </c>
      <c r="AF126" s="499">
        <f t="shared" si="9"/>
        <v>2.0372526193247961E-3</v>
      </c>
      <c r="AG126" s="188">
        <v>9</v>
      </c>
      <c r="AH126" s="410">
        <v>2</v>
      </c>
      <c r="AI126" s="410">
        <v>83</v>
      </c>
      <c r="AJ126" s="142">
        <v>95.250815118947003</v>
      </c>
      <c r="AK126" s="142">
        <v>9.7596524076909095</v>
      </c>
      <c r="AL126" s="1"/>
      <c r="AM126" s="104" t="s">
        <v>843</v>
      </c>
      <c r="AN126" s="411">
        <v>48</v>
      </c>
      <c r="AO126" s="499">
        <f t="shared" si="10"/>
        <v>1.8373909049150207E-3</v>
      </c>
      <c r="AP126" s="188">
        <v>1</v>
      </c>
      <c r="AQ126" s="410">
        <v>1</v>
      </c>
      <c r="AR126" s="410">
        <v>1</v>
      </c>
      <c r="AS126" s="142">
        <v>0</v>
      </c>
      <c r="AT126" s="142">
        <v>0</v>
      </c>
      <c r="AU126" s="1"/>
      <c r="AV126" s="104" t="s">
        <v>721</v>
      </c>
      <c r="AW126" s="411">
        <v>71</v>
      </c>
      <c r="AX126" s="499">
        <f t="shared" si="11"/>
        <v>2.1997087709514514E-3</v>
      </c>
      <c r="AY126" s="188">
        <v>4</v>
      </c>
      <c r="AZ126" s="410">
        <v>1</v>
      </c>
      <c r="BA126" s="410">
        <v>15</v>
      </c>
      <c r="BB126" s="142">
        <v>13.225153739337401</v>
      </c>
      <c r="BC126" s="142">
        <v>3.6366404468049098</v>
      </c>
      <c r="BD126" s="75"/>
    </row>
    <row r="127" spans="2:56" ht="11.25" customHeight="1" x14ac:dyDescent="0.25">
      <c r="B127" s="113"/>
      <c r="C127" s="104" t="s">
        <v>1154</v>
      </c>
      <c r="D127" s="411">
        <v>504</v>
      </c>
      <c r="E127" s="499">
        <f t="shared" si="6"/>
        <v>2.1532204316694293E-3</v>
      </c>
      <c r="F127" s="188">
        <v>13</v>
      </c>
      <c r="G127" s="410">
        <v>1</v>
      </c>
      <c r="H127" s="410">
        <v>93</v>
      </c>
      <c r="I127" s="142">
        <v>118.48935500125999</v>
      </c>
      <c r="J127" s="142">
        <v>10.885281576572099</v>
      </c>
      <c r="K127" s="1"/>
      <c r="L127" s="104" t="s">
        <v>842</v>
      </c>
      <c r="M127" s="411">
        <v>113</v>
      </c>
      <c r="N127" s="310">
        <f t="shared" si="7"/>
        <v>2.0566394874781597E-3</v>
      </c>
      <c r="O127" s="410">
        <v>1</v>
      </c>
      <c r="P127" s="410">
        <v>1</v>
      </c>
      <c r="Q127" s="410">
        <v>8</v>
      </c>
      <c r="R127" s="142">
        <v>1.5157020910016401</v>
      </c>
      <c r="S127" s="142">
        <v>1.2311385344475401</v>
      </c>
      <c r="T127" s="1"/>
      <c r="U127" s="104" t="s">
        <v>707</v>
      </c>
      <c r="V127" s="411">
        <v>167</v>
      </c>
      <c r="W127" s="499">
        <f t="shared" si="8"/>
        <v>2.1957793701926237E-3</v>
      </c>
      <c r="X127" s="188">
        <v>9</v>
      </c>
      <c r="Y127" s="410">
        <v>1</v>
      </c>
      <c r="Z127" s="410">
        <v>89</v>
      </c>
      <c r="AA127" s="142">
        <v>247.029294704005</v>
      </c>
      <c r="AB127" s="142">
        <v>15.717165606559099</v>
      </c>
      <c r="AC127" s="1"/>
      <c r="AD127" s="104" t="s">
        <v>977</v>
      </c>
      <c r="AE127" s="411">
        <v>91</v>
      </c>
      <c r="AF127" s="499">
        <f t="shared" si="9"/>
        <v>2.0372526193247961E-3</v>
      </c>
      <c r="AG127" s="188">
        <v>4</v>
      </c>
      <c r="AH127" s="410">
        <v>1</v>
      </c>
      <c r="AI127" s="410">
        <v>66</v>
      </c>
      <c r="AJ127" s="142">
        <v>57.175703417461698</v>
      </c>
      <c r="AK127" s="142">
        <v>7.5614617249220801</v>
      </c>
      <c r="AL127" s="1"/>
      <c r="AM127" s="104" t="s">
        <v>1017</v>
      </c>
      <c r="AN127" s="411">
        <v>48</v>
      </c>
      <c r="AO127" s="499">
        <f t="shared" si="10"/>
        <v>1.8373909049150207E-3</v>
      </c>
      <c r="AP127" s="188">
        <v>12</v>
      </c>
      <c r="AQ127" s="410">
        <v>2</v>
      </c>
      <c r="AR127" s="410">
        <v>77</v>
      </c>
      <c r="AS127" s="142">
        <v>163.680555555556</v>
      </c>
      <c r="AT127" s="142">
        <v>12.793770185350199</v>
      </c>
      <c r="AU127" s="1"/>
      <c r="AV127" s="104" t="s">
        <v>881</v>
      </c>
      <c r="AW127" s="411">
        <v>71</v>
      </c>
      <c r="AX127" s="499">
        <f t="shared" si="11"/>
        <v>2.1997087709514514E-3</v>
      </c>
      <c r="AY127" s="188">
        <v>9</v>
      </c>
      <c r="AZ127" s="410">
        <v>1</v>
      </c>
      <c r="BA127" s="410">
        <v>29</v>
      </c>
      <c r="BB127" s="142">
        <v>79.175560404681605</v>
      </c>
      <c r="BC127" s="142">
        <v>8.8980649809203793</v>
      </c>
      <c r="BD127" s="75"/>
    </row>
    <row r="128" spans="2:56" ht="11.25" customHeight="1" x14ac:dyDescent="0.25">
      <c r="B128" s="113"/>
      <c r="C128" s="104" t="s">
        <v>912</v>
      </c>
      <c r="D128" s="411">
        <v>502</v>
      </c>
      <c r="E128" s="499">
        <f t="shared" si="6"/>
        <v>2.1446759061469318E-3</v>
      </c>
      <c r="F128" s="188">
        <v>2</v>
      </c>
      <c r="G128" s="410">
        <v>1</v>
      </c>
      <c r="H128" s="410">
        <v>24</v>
      </c>
      <c r="I128" s="142">
        <v>7.4643577086077997</v>
      </c>
      <c r="J128" s="142">
        <v>2.7320976755247601</v>
      </c>
      <c r="K128" s="1"/>
      <c r="L128" s="104" t="s">
        <v>1133</v>
      </c>
      <c r="M128" s="411">
        <v>111</v>
      </c>
      <c r="N128" s="310">
        <f t="shared" si="7"/>
        <v>2.0202387885847406E-3</v>
      </c>
      <c r="O128" s="410">
        <v>3</v>
      </c>
      <c r="P128" s="410">
        <v>1</v>
      </c>
      <c r="Q128" s="410">
        <v>17</v>
      </c>
      <c r="R128" s="142">
        <v>14.889862835808801</v>
      </c>
      <c r="S128" s="142">
        <v>3.8587385031650898</v>
      </c>
      <c r="T128" s="1"/>
      <c r="U128" s="104" t="s">
        <v>759</v>
      </c>
      <c r="V128" s="411">
        <v>167</v>
      </c>
      <c r="W128" s="499">
        <f t="shared" si="8"/>
        <v>2.1957793701926237E-3</v>
      </c>
      <c r="X128" s="188">
        <v>6</v>
      </c>
      <c r="Y128" s="410">
        <v>1</v>
      </c>
      <c r="Z128" s="410">
        <v>50</v>
      </c>
      <c r="AA128" s="142">
        <v>39.4477392520349</v>
      </c>
      <c r="AB128" s="142">
        <v>6.2807435270065604</v>
      </c>
      <c r="AC128" s="1"/>
      <c r="AD128" s="104" t="s">
        <v>798</v>
      </c>
      <c r="AE128" s="411">
        <v>89</v>
      </c>
      <c r="AF128" s="499">
        <f t="shared" si="9"/>
        <v>1.992477836482493E-3</v>
      </c>
      <c r="AG128" s="188">
        <v>6</v>
      </c>
      <c r="AH128" s="410">
        <v>1</v>
      </c>
      <c r="AI128" s="410">
        <v>74</v>
      </c>
      <c r="AJ128" s="142">
        <v>99.910112359550595</v>
      </c>
      <c r="AK128" s="142">
        <v>9.9955046075498704</v>
      </c>
      <c r="AL128" s="1"/>
      <c r="AM128" s="104" t="s">
        <v>909</v>
      </c>
      <c r="AN128" s="411">
        <v>47</v>
      </c>
      <c r="AO128" s="499">
        <f t="shared" si="10"/>
        <v>1.7991119277292911E-3</v>
      </c>
      <c r="AP128" s="188">
        <v>7</v>
      </c>
      <c r="AQ128" s="410">
        <v>1</v>
      </c>
      <c r="AR128" s="410">
        <v>20</v>
      </c>
      <c r="AS128" s="142">
        <v>19.506564056134</v>
      </c>
      <c r="AT128" s="142">
        <v>4.4166236036291302</v>
      </c>
      <c r="AU128" s="1"/>
      <c r="AV128" s="104" t="s">
        <v>690</v>
      </c>
      <c r="AW128" s="411">
        <v>70</v>
      </c>
      <c r="AX128" s="499">
        <f t="shared" si="11"/>
        <v>2.1687269572760789E-3</v>
      </c>
      <c r="AY128" s="188">
        <v>6</v>
      </c>
      <c r="AZ128" s="410">
        <v>1</v>
      </c>
      <c r="BA128" s="410">
        <v>19</v>
      </c>
      <c r="BB128" s="142">
        <v>15.4867346938775</v>
      </c>
      <c r="BC128" s="142">
        <v>3.9353188808376798</v>
      </c>
      <c r="BD128" s="75"/>
    </row>
    <row r="129" spans="2:56" ht="11.25" customHeight="1" x14ac:dyDescent="0.25">
      <c r="B129" s="113"/>
      <c r="C129" s="104" t="s">
        <v>762</v>
      </c>
      <c r="D129" s="411">
        <v>501</v>
      </c>
      <c r="E129" s="499">
        <f t="shared" si="6"/>
        <v>2.1404036433856828E-3</v>
      </c>
      <c r="F129" s="188">
        <v>5</v>
      </c>
      <c r="G129" s="410">
        <v>1</v>
      </c>
      <c r="H129" s="410">
        <v>42</v>
      </c>
      <c r="I129" s="142">
        <v>21.062951940430501</v>
      </c>
      <c r="J129" s="142">
        <v>4.5894391749352703</v>
      </c>
      <c r="K129" s="1"/>
      <c r="L129" s="104" t="s">
        <v>1142</v>
      </c>
      <c r="M129" s="411">
        <v>111</v>
      </c>
      <c r="N129" s="310">
        <f t="shared" si="7"/>
        <v>2.0202387885847406E-3</v>
      </c>
      <c r="O129" s="410">
        <v>1</v>
      </c>
      <c r="P129" s="410">
        <v>1</v>
      </c>
      <c r="Q129" s="410">
        <v>9</v>
      </c>
      <c r="R129" s="142">
        <v>1.07004301598896</v>
      </c>
      <c r="S129" s="142">
        <v>1.0344288356329601</v>
      </c>
      <c r="T129" s="1"/>
      <c r="U129" s="104" t="s">
        <v>1149</v>
      </c>
      <c r="V129" s="411">
        <v>167</v>
      </c>
      <c r="W129" s="499">
        <f t="shared" si="8"/>
        <v>2.1957793701926237E-3</v>
      </c>
      <c r="X129" s="188">
        <v>11</v>
      </c>
      <c r="Y129" s="410">
        <v>1</v>
      </c>
      <c r="Z129" s="410">
        <v>142</v>
      </c>
      <c r="AA129" s="142">
        <v>319.88511599555397</v>
      </c>
      <c r="AB129" s="142">
        <v>17.885332426196399</v>
      </c>
      <c r="AC129" s="1"/>
      <c r="AD129" s="104" t="s">
        <v>912</v>
      </c>
      <c r="AE129" s="411">
        <v>89</v>
      </c>
      <c r="AF129" s="499">
        <f t="shared" si="9"/>
        <v>1.992477836482493E-3</v>
      </c>
      <c r="AG129" s="188">
        <v>2</v>
      </c>
      <c r="AH129" s="410">
        <v>1</v>
      </c>
      <c r="AI129" s="410">
        <v>19</v>
      </c>
      <c r="AJ129" s="142">
        <v>6.8319656609013997</v>
      </c>
      <c r="AK129" s="142">
        <v>2.6138029116407</v>
      </c>
      <c r="AL129" s="1"/>
      <c r="AM129" s="104" t="s">
        <v>922</v>
      </c>
      <c r="AN129" s="411">
        <v>47</v>
      </c>
      <c r="AO129" s="499">
        <f t="shared" si="10"/>
        <v>1.7991119277292911E-3</v>
      </c>
      <c r="AP129" s="188">
        <v>2</v>
      </c>
      <c r="AQ129" s="410">
        <v>1</v>
      </c>
      <c r="AR129" s="410">
        <v>13</v>
      </c>
      <c r="AS129" s="142">
        <v>4.2752376641014003</v>
      </c>
      <c r="AT129" s="142">
        <v>2.0676647852351202</v>
      </c>
      <c r="AU129" s="1"/>
      <c r="AV129" s="104" t="s">
        <v>722</v>
      </c>
      <c r="AW129" s="411">
        <v>70</v>
      </c>
      <c r="AX129" s="499">
        <f t="shared" si="11"/>
        <v>2.1687269572760789E-3</v>
      </c>
      <c r="AY129" s="188">
        <v>3</v>
      </c>
      <c r="AZ129" s="410">
        <v>1</v>
      </c>
      <c r="BA129" s="410">
        <v>14</v>
      </c>
      <c r="BB129" s="142">
        <v>5.7977551020408198</v>
      </c>
      <c r="BC129" s="142">
        <v>2.4078527990807101</v>
      </c>
      <c r="BD129" s="75"/>
    </row>
    <row r="130" spans="2:56" ht="11.25" customHeight="1" x14ac:dyDescent="0.25">
      <c r="B130" s="113"/>
      <c r="C130" s="104" t="s">
        <v>1002</v>
      </c>
      <c r="D130" s="411">
        <v>491</v>
      </c>
      <c r="E130" s="499">
        <f t="shared" si="6"/>
        <v>2.0976810157731941E-3</v>
      </c>
      <c r="F130" s="188">
        <v>3</v>
      </c>
      <c r="G130" s="410">
        <v>1</v>
      </c>
      <c r="H130" s="410">
        <v>69</v>
      </c>
      <c r="I130" s="142">
        <v>44.5860105109901</v>
      </c>
      <c r="J130" s="142">
        <v>6.6772756803197897</v>
      </c>
      <c r="K130" s="1"/>
      <c r="L130" s="104" t="s">
        <v>887</v>
      </c>
      <c r="M130" s="411">
        <v>109</v>
      </c>
      <c r="N130" s="310">
        <f t="shared" si="7"/>
        <v>1.983838089691322E-3</v>
      </c>
      <c r="O130" s="410">
        <v>1</v>
      </c>
      <c r="P130" s="410">
        <v>1</v>
      </c>
      <c r="Q130" s="410">
        <v>12</v>
      </c>
      <c r="R130" s="142">
        <v>3.4039222287686202</v>
      </c>
      <c r="S130" s="142">
        <v>1.8449721485075701</v>
      </c>
      <c r="T130" s="1"/>
      <c r="U130" s="104" t="s">
        <v>890</v>
      </c>
      <c r="V130" s="411">
        <v>166</v>
      </c>
      <c r="W130" s="499">
        <f t="shared" si="8"/>
        <v>2.1826309907303923E-3</v>
      </c>
      <c r="X130" s="188">
        <v>6</v>
      </c>
      <c r="Y130" s="410">
        <v>1</v>
      </c>
      <c r="Z130" s="410">
        <v>53</v>
      </c>
      <c r="AA130" s="142">
        <v>66.714508636957504</v>
      </c>
      <c r="AB130" s="142">
        <v>8.1678949942416299</v>
      </c>
      <c r="AC130" s="1"/>
      <c r="AD130" s="104" t="s">
        <v>978</v>
      </c>
      <c r="AE130" s="411">
        <v>89</v>
      </c>
      <c r="AF130" s="499">
        <f t="shared" si="9"/>
        <v>1.992477836482493E-3</v>
      </c>
      <c r="AG130" s="188">
        <v>10</v>
      </c>
      <c r="AH130" s="410">
        <v>1</v>
      </c>
      <c r="AI130" s="410">
        <v>64</v>
      </c>
      <c r="AJ130" s="142">
        <v>253.437949753819</v>
      </c>
      <c r="AK130" s="142">
        <v>15.919734600608701</v>
      </c>
      <c r="AL130" s="1"/>
      <c r="AM130" s="104" t="s">
        <v>1104</v>
      </c>
      <c r="AN130" s="411">
        <v>47</v>
      </c>
      <c r="AO130" s="499">
        <f t="shared" si="10"/>
        <v>1.7991119277292911E-3</v>
      </c>
      <c r="AP130" s="188">
        <v>9</v>
      </c>
      <c r="AQ130" s="410">
        <v>1</v>
      </c>
      <c r="AR130" s="410">
        <v>30</v>
      </c>
      <c r="AS130" s="142">
        <v>57.859665006790401</v>
      </c>
      <c r="AT130" s="142">
        <v>7.6065540822891897</v>
      </c>
      <c r="AU130" s="1"/>
      <c r="AV130" s="104" t="s">
        <v>761</v>
      </c>
      <c r="AW130" s="411">
        <v>70</v>
      </c>
      <c r="AX130" s="499">
        <f t="shared" si="11"/>
        <v>2.1687269572760789E-3</v>
      </c>
      <c r="AY130" s="188">
        <v>8</v>
      </c>
      <c r="AZ130" s="410">
        <v>1</v>
      </c>
      <c r="BA130" s="410">
        <v>28</v>
      </c>
      <c r="BB130" s="142">
        <v>36.461428571428598</v>
      </c>
      <c r="BC130" s="142">
        <v>6.0383299488706799</v>
      </c>
      <c r="BD130" s="75"/>
    </row>
    <row r="131" spans="2:56" ht="11.25" customHeight="1" x14ac:dyDescent="0.25">
      <c r="B131" s="113"/>
      <c r="C131" s="104" t="s">
        <v>1136</v>
      </c>
      <c r="D131" s="411">
        <v>491</v>
      </c>
      <c r="E131" s="499">
        <f t="shared" si="6"/>
        <v>2.0976810157731941E-3</v>
      </c>
      <c r="F131" s="188">
        <v>5</v>
      </c>
      <c r="G131" s="410">
        <v>1</v>
      </c>
      <c r="H131" s="410">
        <v>51</v>
      </c>
      <c r="I131" s="142">
        <v>52.139579643356399</v>
      </c>
      <c r="J131" s="142">
        <v>7.2207741720231304</v>
      </c>
      <c r="K131" s="1"/>
      <c r="L131" s="104" t="s">
        <v>960</v>
      </c>
      <c r="M131" s="411">
        <v>109</v>
      </c>
      <c r="N131" s="310">
        <f t="shared" si="7"/>
        <v>1.983838089691322E-3</v>
      </c>
      <c r="O131" s="410">
        <v>2</v>
      </c>
      <c r="P131" s="410">
        <v>1</v>
      </c>
      <c r="Q131" s="410">
        <v>15</v>
      </c>
      <c r="R131" s="142">
        <v>4.5267233397862103</v>
      </c>
      <c r="S131" s="142">
        <v>2.1276097715009201</v>
      </c>
      <c r="T131" s="1"/>
      <c r="U131" s="104" t="s">
        <v>1188</v>
      </c>
      <c r="V131" s="411">
        <v>166</v>
      </c>
      <c r="W131" s="499">
        <f t="shared" si="8"/>
        <v>2.1826309907303923E-3</v>
      </c>
      <c r="X131" s="188">
        <v>1</v>
      </c>
      <c r="Y131" s="410">
        <v>1</v>
      </c>
      <c r="Z131" s="410">
        <v>20</v>
      </c>
      <c r="AA131" s="142">
        <v>3.5142981564813498</v>
      </c>
      <c r="AB131" s="142">
        <v>1.87464614167083</v>
      </c>
      <c r="AC131" s="1"/>
      <c r="AD131" s="104" t="s">
        <v>909</v>
      </c>
      <c r="AE131" s="411">
        <v>88</v>
      </c>
      <c r="AF131" s="499">
        <f t="shared" si="9"/>
        <v>1.9700904450613414E-3</v>
      </c>
      <c r="AG131" s="188">
        <v>10</v>
      </c>
      <c r="AH131" s="410">
        <v>1</v>
      </c>
      <c r="AI131" s="410">
        <v>40</v>
      </c>
      <c r="AJ131" s="142">
        <v>44.049586776859499</v>
      </c>
      <c r="AK131" s="142">
        <v>6.6369862721614501</v>
      </c>
      <c r="AL131" s="1"/>
      <c r="AM131" s="104" t="s">
        <v>810</v>
      </c>
      <c r="AN131" s="411">
        <v>46</v>
      </c>
      <c r="AO131" s="499">
        <f t="shared" si="10"/>
        <v>1.7608329505435615E-3</v>
      </c>
      <c r="AP131" s="188">
        <v>26</v>
      </c>
      <c r="AQ131" s="410">
        <v>1</v>
      </c>
      <c r="AR131" s="410">
        <v>194</v>
      </c>
      <c r="AS131" s="142">
        <v>2427.5614366729701</v>
      </c>
      <c r="AT131" s="142">
        <v>49.2702895939629</v>
      </c>
      <c r="AU131" s="1"/>
      <c r="AV131" s="104" t="s">
        <v>716</v>
      </c>
      <c r="AW131" s="411">
        <v>69</v>
      </c>
      <c r="AX131" s="499">
        <f t="shared" si="11"/>
        <v>2.1377451436007063E-3</v>
      </c>
      <c r="AY131" s="188">
        <v>6</v>
      </c>
      <c r="AZ131" s="410">
        <v>1</v>
      </c>
      <c r="BA131" s="410">
        <v>36</v>
      </c>
      <c r="BB131" s="142">
        <v>33.874396135265698</v>
      </c>
      <c r="BC131" s="142">
        <v>5.8201714867575598</v>
      </c>
      <c r="BD131" s="75"/>
    </row>
    <row r="132" spans="2:56" ht="11.25" customHeight="1" x14ac:dyDescent="0.25">
      <c r="B132" s="113"/>
      <c r="C132" s="104" t="s">
        <v>1056</v>
      </c>
      <c r="D132" s="411">
        <v>485</v>
      </c>
      <c r="E132" s="499">
        <f t="shared" si="6"/>
        <v>2.0720474392057009E-3</v>
      </c>
      <c r="F132" s="188">
        <v>9</v>
      </c>
      <c r="G132" s="410">
        <v>1</v>
      </c>
      <c r="H132" s="410">
        <v>218</v>
      </c>
      <c r="I132" s="142">
        <v>244.96979487724499</v>
      </c>
      <c r="J132" s="142">
        <v>15.6515109455044</v>
      </c>
      <c r="K132" s="1"/>
      <c r="L132" s="104" t="s">
        <v>1109</v>
      </c>
      <c r="M132" s="411">
        <v>109</v>
      </c>
      <c r="N132" s="310">
        <f t="shared" si="7"/>
        <v>1.983838089691322E-3</v>
      </c>
      <c r="O132" s="410">
        <v>2</v>
      </c>
      <c r="P132" s="410">
        <v>1</v>
      </c>
      <c r="Q132" s="410">
        <v>32</v>
      </c>
      <c r="R132" s="142">
        <v>9.8187021294503793</v>
      </c>
      <c r="S132" s="142">
        <v>3.1334808327880999</v>
      </c>
      <c r="T132" s="1"/>
      <c r="U132" s="104" t="s">
        <v>1200</v>
      </c>
      <c r="V132" s="411">
        <v>166</v>
      </c>
      <c r="W132" s="499">
        <f t="shared" si="8"/>
        <v>2.1826309907303923E-3</v>
      </c>
      <c r="X132" s="188">
        <v>8</v>
      </c>
      <c r="Y132" s="410">
        <v>1</v>
      </c>
      <c r="Z132" s="410">
        <v>49</v>
      </c>
      <c r="AA132" s="142">
        <v>36.679960807083802</v>
      </c>
      <c r="AB132" s="142">
        <v>6.0563983362295204</v>
      </c>
      <c r="AC132" s="1"/>
      <c r="AD132" s="104" t="s">
        <v>981</v>
      </c>
      <c r="AE132" s="411">
        <v>87</v>
      </c>
      <c r="AF132" s="499">
        <f t="shared" si="9"/>
        <v>1.9477030536401898E-3</v>
      </c>
      <c r="AG132" s="188">
        <v>9</v>
      </c>
      <c r="AH132" s="410">
        <v>2</v>
      </c>
      <c r="AI132" s="410">
        <v>33</v>
      </c>
      <c r="AJ132" s="142">
        <v>46.704980842911901</v>
      </c>
      <c r="AK132" s="142">
        <v>6.8341042458329397</v>
      </c>
      <c r="AL132" s="1"/>
      <c r="AM132" s="104" t="s">
        <v>1002</v>
      </c>
      <c r="AN132" s="411">
        <v>46</v>
      </c>
      <c r="AO132" s="499">
        <f t="shared" si="10"/>
        <v>1.7608329505435615E-3</v>
      </c>
      <c r="AP132" s="188">
        <v>5</v>
      </c>
      <c r="AQ132" s="410">
        <v>1</v>
      </c>
      <c r="AR132" s="410">
        <v>48</v>
      </c>
      <c r="AS132" s="142">
        <v>64.448015122873301</v>
      </c>
      <c r="AT132" s="142">
        <v>8.0279521126420104</v>
      </c>
      <c r="AU132" s="1"/>
      <c r="AV132" s="104" t="s">
        <v>816</v>
      </c>
      <c r="AW132" s="411">
        <v>69</v>
      </c>
      <c r="AX132" s="499">
        <f t="shared" si="11"/>
        <v>2.1377451436007063E-3</v>
      </c>
      <c r="AY132" s="188">
        <v>8</v>
      </c>
      <c r="AZ132" s="410">
        <v>1</v>
      </c>
      <c r="BA132" s="410">
        <v>53</v>
      </c>
      <c r="BB132" s="142">
        <v>101.165721487083</v>
      </c>
      <c r="BC132" s="142">
        <v>10.0581171939425</v>
      </c>
      <c r="BD132" s="75"/>
    </row>
    <row r="133" spans="2:56" ht="11.25" customHeight="1" x14ac:dyDescent="0.25">
      <c r="B133" s="113"/>
      <c r="C133" s="104" t="s">
        <v>1104</v>
      </c>
      <c r="D133" s="411">
        <v>485</v>
      </c>
      <c r="E133" s="499">
        <f t="shared" si="6"/>
        <v>2.0720474392057009E-3</v>
      </c>
      <c r="F133" s="188">
        <v>14</v>
      </c>
      <c r="G133" s="410">
        <v>1</v>
      </c>
      <c r="H133" s="410">
        <v>173</v>
      </c>
      <c r="I133" s="142">
        <v>207.31435859283701</v>
      </c>
      <c r="J133" s="142">
        <v>14.3984151417035</v>
      </c>
      <c r="K133" s="1"/>
      <c r="L133" s="104" t="s">
        <v>994</v>
      </c>
      <c r="M133" s="411">
        <v>105</v>
      </c>
      <c r="N133" s="310">
        <f t="shared" si="7"/>
        <v>1.9110366919044845E-3</v>
      </c>
      <c r="O133" s="410">
        <v>1</v>
      </c>
      <c r="P133" s="410">
        <v>1</v>
      </c>
      <c r="Q133" s="410">
        <v>16</v>
      </c>
      <c r="R133" s="142">
        <v>4.3564625850340102</v>
      </c>
      <c r="S133" s="142">
        <v>2.0872140726418098</v>
      </c>
      <c r="T133" s="1"/>
      <c r="U133" s="104" t="s">
        <v>1209</v>
      </c>
      <c r="V133" s="411">
        <v>166</v>
      </c>
      <c r="W133" s="499">
        <f t="shared" si="8"/>
        <v>2.1826309907303923E-3</v>
      </c>
      <c r="X133" s="188">
        <v>8</v>
      </c>
      <c r="Y133" s="410">
        <v>1</v>
      </c>
      <c r="Z133" s="410">
        <v>52</v>
      </c>
      <c r="AA133" s="142">
        <v>70.4441863840906</v>
      </c>
      <c r="AB133" s="142">
        <v>8.3931035013331403</v>
      </c>
      <c r="AC133" s="1"/>
      <c r="AD133" s="104" t="s">
        <v>1061</v>
      </c>
      <c r="AE133" s="411">
        <v>86</v>
      </c>
      <c r="AF133" s="499">
        <f t="shared" si="9"/>
        <v>1.9253156622190382E-3</v>
      </c>
      <c r="AG133" s="188">
        <v>15</v>
      </c>
      <c r="AH133" s="410">
        <v>1</v>
      </c>
      <c r="AI133" s="410">
        <v>88</v>
      </c>
      <c r="AJ133" s="142">
        <v>324.88818280151401</v>
      </c>
      <c r="AK133" s="142">
        <v>18.024654859428399</v>
      </c>
      <c r="AL133" s="1"/>
      <c r="AM133" s="104" t="s">
        <v>708</v>
      </c>
      <c r="AN133" s="411">
        <v>45</v>
      </c>
      <c r="AO133" s="499">
        <f t="shared" si="10"/>
        <v>1.722553973357832E-3</v>
      </c>
      <c r="AP133" s="188">
        <v>11</v>
      </c>
      <c r="AQ133" s="410">
        <v>1</v>
      </c>
      <c r="AR133" s="410">
        <v>54</v>
      </c>
      <c r="AS133" s="142">
        <v>153.710617283951</v>
      </c>
      <c r="AT133" s="142">
        <v>12.398008601543699</v>
      </c>
      <c r="AU133" s="1"/>
      <c r="AV133" s="104" t="s">
        <v>880</v>
      </c>
      <c r="AW133" s="411">
        <v>69</v>
      </c>
      <c r="AX133" s="499">
        <f t="shared" si="11"/>
        <v>2.1377451436007063E-3</v>
      </c>
      <c r="AY133" s="188">
        <v>10</v>
      </c>
      <c r="AZ133" s="410">
        <v>2</v>
      </c>
      <c r="BA133" s="410">
        <v>29</v>
      </c>
      <c r="BB133" s="142">
        <v>40.699852972064697</v>
      </c>
      <c r="BC133" s="142">
        <v>6.3796436398959404</v>
      </c>
      <c r="BD133" s="75"/>
    </row>
    <row r="134" spans="2:56" ht="11.25" customHeight="1" x14ac:dyDescent="0.25">
      <c r="B134" s="113"/>
      <c r="C134" s="104" t="s">
        <v>782</v>
      </c>
      <c r="D134" s="411">
        <v>484</v>
      </c>
      <c r="E134" s="499">
        <f t="shared" ref="E134:E197" si="12">D134/$D$541</f>
        <v>2.0677751764444519E-3</v>
      </c>
      <c r="F134" s="188">
        <v>10</v>
      </c>
      <c r="G134" s="410">
        <v>1</v>
      </c>
      <c r="H134" s="410">
        <v>126</v>
      </c>
      <c r="I134" s="142">
        <v>121.517263165084</v>
      </c>
      <c r="J134" s="142">
        <v>11.0234868877812</v>
      </c>
      <c r="K134" s="1"/>
      <c r="L134" s="104" t="s">
        <v>879</v>
      </c>
      <c r="M134" s="411">
        <v>104</v>
      </c>
      <c r="N134" s="310">
        <f t="shared" ref="N134:N197" si="13">M134/$M$531</f>
        <v>1.8928363424577752E-3</v>
      </c>
      <c r="O134" s="410">
        <v>2</v>
      </c>
      <c r="P134" s="410">
        <v>1</v>
      </c>
      <c r="Q134" s="410">
        <v>15</v>
      </c>
      <c r="R134" s="142">
        <v>7.5272744082840202</v>
      </c>
      <c r="S134" s="142">
        <v>2.7435878714347801</v>
      </c>
      <c r="T134" s="1"/>
      <c r="U134" s="104" t="s">
        <v>694</v>
      </c>
      <c r="V134" s="411">
        <v>164</v>
      </c>
      <c r="W134" s="499">
        <f t="shared" ref="W134:W197" si="14">V134/$V$534</f>
        <v>2.1563342318059301E-3</v>
      </c>
      <c r="X134" s="188">
        <v>2</v>
      </c>
      <c r="Y134" s="410">
        <v>1</v>
      </c>
      <c r="Z134" s="410">
        <v>18</v>
      </c>
      <c r="AA134" s="142">
        <v>12.2025580011898</v>
      </c>
      <c r="AB134" s="142">
        <v>3.4932159969274399</v>
      </c>
      <c r="AC134" s="1"/>
      <c r="AD134" s="104" t="s">
        <v>690</v>
      </c>
      <c r="AE134" s="411">
        <v>85</v>
      </c>
      <c r="AF134" s="499">
        <f t="shared" ref="AF134:AF197" si="15">AE134/$AE$529</f>
        <v>1.9029282707978866E-3</v>
      </c>
      <c r="AG134" s="188">
        <v>6</v>
      </c>
      <c r="AH134" s="410">
        <v>1</v>
      </c>
      <c r="AI134" s="410">
        <v>31</v>
      </c>
      <c r="AJ134" s="142">
        <v>28.561107266436</v>
      </c>
      <c r="AK134" s="142">
        <v>5.3442592813631302</v>
      </c>
      <c r="AL134" s="1"/>
      <c r="AM134" s="104" t="s">
        <v>753</v>
      </c>
      <c r="AN134" s="411">
        <v>45</v>
      </c>
      <c r="AO134" s="499">
        <f t="shared" ref="AO134:AO197" si="16">AN134/$AN$514</f>
        <v>1.722553973357832E-3</v>
      </c>
      <c r="AP134" s="188">
        <v>4</v>
      </c>
      <c r="AQ134" s="410">
        <v>1</v>
      </c>
      <c r="AR134" s="410">
        <v>23</v>
      </c>
      <c r="AS134" s="142">
        <v>23.484444444444399</v>
      </c>
      <c r="AT134" s="142">
        <v>4.8460751587696702</v>
      </c>
      <c r="AU134" s="1"/>
      <c r="AV134" s="104" t="s">
        <v>889</v>
      </c>
      <c r="AW134" s="411">
        <v>68</v>
      </c>
      <c r="AX134" s="499">
        <f t="shared" ref="AX134:AX197" si="17">AW134/$AW$524</f>
        <v>2.1067633299253338E-3</v>
      </c>
      <c r="AY134" s="188">
        <v>7</v>
      </c>
      <c r="AZ134" s="410">
        <v>1</v>
      </c>
      <c r="BA134" s="410">
        <v>22</v>
      </c>
      <c r="BB134" s="142">
        <v>14.718641868512099</v>
      </c>
      <c r="BC134" s="142">
        <v>3.8364882208228002</v>
      </c>
      <c r="BD134" s="75"/>
    </row>
    <row r="135" spans="2:56" ht="11.25" customHeight="1" x14ac:dyDescent="0.25">
      <c r="B135" s="113"/>
      <c r="C135" s="104" t="s">
        <v>821</v>
      </c>
      <c r="D135" s="411">
        <v>482</v>
      </c>
      <c r="E135" s="499">
        <f t="shared" si="12"/>
        <v>2.0592306509219544E-3</v>
      </c>
      <c r="F135" s="188">
        <v>7</v>
      </c>
      <c r="G135" s="410">
        <v>1</v>
      </c>
      <c r="H135" s="410">
        <v>43</v>
      </c>
      <c r="I135" s="142">
        <v>35.0866247137618</v>
      </c>
      <c r="J135" s="142">
        <v>5.9233963833059304</v>
      </c>
      <c r="K135" s="1"/>
      <c r="L135" s="104" t="s">
        <v>699</v>
      </c>
      <c r="M135" s="411">
        <v>103</v>
      </c>
      <c r="N135" s="310">
        <f t="shared" si="13"/>
        <v>1.8746359930110659E-3</v>
      </c>
      <c r="O135" s="410">
        <v>6</v>
      </c>
      <c r="P135" s="410">
        <v>1</v>
      </c>
      <c r="Q135" s="410">
        <v>34</v>
      </c>
      <c r="R135" s="142">
        <v>30.110849278914099</v>
      </c>
      <c r="S135" s="142">
        <v>5.4873353532396898</v>
      </c>
      <c r="T135" s="1"/>
      <c r="U135" s="104" t="s">
        <v>1112</v>
      </c>
      <c r="V135" s="411">
        <v>160</v>
      </c>
      <c r="W135" s="499">
        <f t="shared" si="14"/>
        <v>2.1037407139570048E-3</v>
      </c>
      <c r="X135" s="188">
        <v>3</v>
      </c>
      <c r="Y135" s="410">
        <v>1</v>
      </c>
      <c r="Z135" s="410">
        <v>43</v>
      </c>
      <c r="AA135" s="142">
        <v>29.189023437500001</v>
      </c>
      <c r="AB135" s="142">
        <v>5.4026866869641799</v>
      </c>
      <c r="AC135" s="1"/>
      <c r="AD135" s="104" t="s">
        <v>763</v>
      </c>
      <c r="AE135" s="411">
        <v>85</v>
      </c>
      <c r="AF135" s="499">
        <f t="shared" si="15"/>
        <v>1.9029282707978866E-3</v>
      </c>
      <c r="AG135" s="188">
        <v>11</v>
      </c>
      <c r="AH135" s="410">
        <v>1</v>
      </c>
      <c r="AI135" s="410">
        <v>92</v>
      </c>
      <c r="AJ135" s="142">
        <v>172.41467128027699</v>
      </c>
      <c r="AK135" s="142">
        <v>13.130676725907</v>
      </c>
      <c r="AL135" s="1"/>
      <c r="AM135" s="104" t="s">
        <v>762</v>
      </c>
      <c r="AN135" s="411">
        <v>45</v>
      </c>
      <c r="AO135" s="499">
        <f t="shared" si="16"/>
        <v>1.722553973357832E-3</v>
      </c>
      <c r="AP135" s="188">
        <v>7</v>
      </c>
      <c r="AQ135" s="410">
        <v>1</v>
      </c>
      <c r="AR135" s="410">
        <v>23</v>
      </c>
      <c r="AS135" s="142">
        <v>31.138765432098801</v>
      </c>
      <c r="AT135" s="142">
        <v>5.58021195225583</v>
      </c>
      <c r="AU135" s="1"/>
      <c r="AV135" s="104" t="s">
        <v>1201</v>
      </c>
      <c r="AW135" s="411">
        <v>68</v>
      </c>
      <c r="AX135" s="499">
        <f t="shared" si="17"/>
        <v>2.1067633299253338E-3</v>
      </c>
      <c r="AY135" s="188">
        <v>5</v>
      </c>
      <c r="AZ135" s="410">
        <v>1</v>
      </c>
      <c r="BA135" s="410">
        <v>34</v>
      </c>
      <c r="BB135" s="142">
        <v>18.983564013840802</v>
      </c>
      <c r="BC135" s="142">
        <v>4.3570131987223597</v>
      </c>
      <c r="BD135" s="75"/>
    </row>
    <row r="136" spans="2:56" ht="11.25" customHeight="1" x14ac:dyDescent="0.25">
      <c r="B136" s="113"/>
      <c r="C136" s="104" t="s">
        <v>909</v>
      </c>
      <c r="D136" s="411">
        <v>477</v>
      </c>
      <c r="E136" s="499">
        <f t="shared" si="12"/>
        <v>2.0378693371157098E-3</v>
      </c>
      <c r="F136" s="188">
        <v>7</v>
      </c>
      <c r="G136" s="410">
        <v>1</v>
      </c>
      <c r="H136" s="410">
        <v>40</v>
      </c>
      <c r="I136" s="142">
        <v>31.8507970412563</v>
      </c>
      <c r="J136" s="142">
        <v>5.6436510382248404</v>
      </c>
      <c r="K136" s="1"/>
      <c r="L136" s="104" t="s">
        <v>867</v>
      </c>
      <c r="M136" s="411">
        <v>103</v>
      </c>
      <c r="N136" s="310">
        <f t="shared" si="13"/>
        <v>1.8746359930110659E-3</v>
      </c>
      <c r="O136" s="410">
        <v>2</v>
      </c>
      <c r="P136" s="410">
        <v>1</v>
      </c>
      <c r="Q136" s="410">
        <v>28</v>
      </c>
      <c r="R136" s="142">
        <v>16.973136016589699</v>
      </c>
      <c r="S136" s="142">
        <v>4.1198466010993302</v>
      </c>
      <c r="T136" s="1"/>
      <c r="U136" s="104" t="s">
        <v>762</v>
      </c>
      <c r="V136" s="411">
        <v>159</v>
      </c>
      <c r="W136" s="499">
        <f t="shared" si="14"/>
        <v>2.0905923344947735E-3</v>
      </c>
      <c r="X136" s="188">
        <v>4</v>
      </c>
      <c r="Y136" s="410">
        <v>1</v>
      </c>
      <c r="Z136" s="410">
        <v>19</v>
      </c>
      <c r="AA136" s="142">
        <v>7.9931964716585604</v>
      </c>
      <c r="AB136" s="142">
        <v>2.8272241636733599</v>
      </c>
      <c r="AC136" s="1"/>
      <c r="AD136" s="104" t="s">
        <v>1002</v>
      </c>
      <c r="AE136" s="411">
        <v>85</v>
      </c>
      <c r="AF136" s="499">
        <f t="shared" si="15"/>
        <v>1.9029282707978866E-3</v>
      </c>
      <c r="AG136" s="188">
        <v>4</v>
      </c>
      <c r="AH136" s="410">
        <v>1</v>
      </c>
      <c r="AI136" s="410">
        <v>69</v>
      </c>
      <c r="AJ136" s="142">
        <v>67.658685121107297</v>
      </c>
      <c r="AK136" s="142">
        <v>8.2254899623734996</v>
      </c>
      <c r="AL136" s="1"/>
      <c r="AM136" s="104" t="s">
        <v>1074</v>
      </c>
      <c r="AN136" s="411">
        <v>45</v>
      </c>
      <c r="AO136" s="499">
        <f t="shared" si="16"/>
        <v>1.722553973357832E-3</v>
      </c>
      <c r="AP136" s="188">
        <v>4</v>
      </c>
      <c r="AQ136" s="410">
        <v>2</v>
      </c>
      <c r="AR136" s="410">
        <v>18</v>
      </c>
      <c r="AS136" s="142">
        <v>9.7106172839506204</v>
      </c>
      <c r="AT136" s="142">
        <v>3.1161863365258902</v>
      </c>
      <c r="AU136" s="1"/>
      <c r="AV136" s="104" t="s">
        <v>708</v>
      </c>
      <c r="AW136" s="411">
        <v>66</v>
      </c>
      <c r="AX136" s="499">
        <f t="shared" si="17"/>
        <v>2.0447997025745887E-3</v>
      </c>
      <c r="AY136" s="188">
        <v>8</v>
      </c>
      <c r="AZ136" s="410">
        <v>1</v>
      </c>
      <c r="BA136" s="410">
        <v>61</v>
      </c>
      <c r="BB136" s="142">
        <v>97.467630853994507</v>
      </c>
      <c r="BC136" s="142">
        <v>9.8725696175815596</v>
      </c>
      <c r="BD136" s="75"/>
    </row>
    <row r="137" spans="2:56" ht="11.25" customHeight="1" x14ac:dyDescent="0.25">
      <c r="B137" s="113"/>
      <c r="C137" s="104" t="s">
        <v>902</v>
      </c>
      <c r="D137" s="411">
        <v>469</v>
      </c>
      <c r="E137" s="499">
        <f t="shared" si="12"/>
        <v>2.0036912350257191E-3</v>
      </c>
      <c r="F137" s="188">
        <v>4</v>
      </c>
      <c r="G137" s="410">
        <v>1</v>
      </c>
      <c r="H137" s="410">
        <v>48</v>
      </c>
      <c r="I137" s="142">
        <v>44.259227772195999</v>
      </c>
      <c r="J137" s="142">
        <v>6.6527609135001997</v>
      </c>
      <c r="K137" s="1"/>
      <c r="L137" s="104" t="s">
        <v>829</v>
      </c>
      <c r="M137" s="411">
        <v>102</v>
      </c>
      <c r="N137" s="310">
        <f t="shared" si="13"/>
        <v>1.8564356435643563E-3</v>
      </c>
      <c r="O137" s="410">
        <v>20</v>
      </c>
      <c r="P137" s="410">
        <v>1</v>
      </c>
      <c r="Q137" s="410">
        <v>70</v>
      </c>
      <c r="R137" s="142">
        <v>197.17031910803499</v>
      </c>
      <c r="S137" s="142">
        <v>14.0417349037801</v>
      </c>
      <c r="T137" s="1"/>
      <c r="U137" s="104" t="s">
        <v>782</v>
      </c>
      <c r="V137" s="411">
        <v>159</v>
      </c>
      <c r="W137" s="499">
        <f t="shared" si="14"/>
        <v>2.0905923344947735E-3</v>
      </c>
      <c r="X137" s="188">
        <v>12</v>
      </c>
      <c r="Y137" s="410">
        <v>1</v>
      </c>
      <c r="Z137" s="410">
        <v>126</v>
      </c>
      <c r="AA137" s="142">
        <v>218.27087536094299</v>
      </c>
      <c r="AB137" s="142">
        <v>14.7739932097231</v>
      </c>
      <c r="AC137" s="1"/>
      <c r="AD137" s="104" t="s">
        <v>823</v>
      </c>
      <c r="AE137" s="411">
        <v>84</v>
      </c>
      <c r="AF137" s="499">
        <f t="shared" si="15"/>
        <v>1.880540879376735E-3</v>
      </c>
      <c r="AG137" s="188">
        <v>12</v>
      </c>
      <c r="AH137" s="410">
        <v>1</v>
      </c>
      <c r="AI137" s="410">
        <v>63</v>
      </c>
      <c r="AJ137" s="142">
        <v>232.94047619047601</v>
      </c>
      <c r="AK137" s="142">
        <v>15.262387630724</v>
      </c>
      <c r="AL137" s="1"/>
      <c r="AM137" s="104" t="s">
        <v>788</v>
      </c>
      <c r="AN137" s="411">
        <v>44</v>
      </c>
      <c r="AO137" s="499">
        <f t="shared" si="16"/>
        <v>1.6842749961721022E-3</v>
      </c>
      <c r="AP137" s="188">
        <v>10</v>
      </c>
      <c r="AQ137" s="410">
        <v>1</v>
      </c>
      <c r="AR137" s="410">
        <v>37</v>
      </c>
      <c r="AS137" s="142">
        <v>88.014462809917404</v>
      </c>
      <c r="AT137" s="142">
        <v>9.3816023583350301</v>
      </c>
      <c r="AU137" s="1"/>
      <c r="AV137" s="104" t="s">
        <v>930</v>
      </c>
      <c r="AW137" s="411">
        <v>66</v>
      </c>
      <c r="AX137" s="499">
        <f t="shared" si="17"/>
        <v>2.0447997025745887E-3</v>
      </c>
      <c r="AY137" s="188">
        <v>1</v>
      </c>
      <c r="AZ137" s="410">
        <v>1</v>
      </c>
      <c r="BA137" s="410">
        <v>3</v>
      </c>
      <c r="BB137" s="142">
        <v>0.30211202938475701</v>
      </c>
      <c r="BC137" s="142">
        <v>0.54964718627930498</v>
      </c>
      <c r="BD137" s="75"/>
    </row>
    <row r="138" spans="2:56" ht="11.25" customHeight="1" x14ac:dyDescent="0.25">
      <c r="B138" s="113"/>
      <c r="C138" s="104" t="s">
        <v>950</v>
      </c>
      <c r="D138" s="411">
        <v>469</v>
      </c>
      <c r="E138" s="499">
        <f t="shared" si="12"/>
        <v>2.0036912350257191E-3</v>
      </c>
      <c r="F138" s="188">
        <v>1</v>
      </c>
      <c r="G138" s="410">
        <v>1</v>
      </c>
      <c r="H138" s="410">
        <v>32</v>
      </c>
      <c r="I138" s="142">
        <v>5.0039143302676399</v>
      </c>
      <c r="J138" s="142">
        <v>2.2369430771183301</v>
      </c>
      <c r="K138" s="1"/>
      <c r="L138" s="104" t="s">
        <v>1026</v>
      </c>
      <c r="M138" s="411">
        <v>102</v>
      </c>
      <c r="N138" s="310">
        <f t="shared" si="13"/>
        <v>1.8564356435643563E-3</v>
      </c>
      <c r="O138" s="410">
        <v>4</v>
      </c>
      <c r="P138" s="410">
        <v>1</v>
      </c>
      <c r="Q138" s="410">
        <v>34</v>
      </c>
      <c r="R138" s="142">
        <v>11.7400999615532</v>
      </c>
      <c r="S138" s="142">
        <v>3.4263829268710202</v>
      </c>
      <c r="T138" s="1"/>
      <c r="U138" s="104" t="s">
        <v>684</v>
      </c>
      <c r="V138" s="411">
        <v>157</v>
      </c>
      <c r="W138" s="499">
        <f t="shared" si="14"/>
        <v>2.0642955755703109E-3</v>
      </c>
      <c r="X138" s="188">
        <v>14</v>
      </c>
      <c r="Y138" s="410">
        <v>4</v>
      </c>
      <c r="Z138" s="410">
        <v>76</v>
      </c>
      <c r="AA138" s="142">
        <v>119.21327437218601</v>
      </c>
      <c r="AB138" s="142">
        <v>10.9184831534506</v>
      </c>
      <c r="AC138" s="1"/>
      <c r="AD138" s="104" t="s">
        <v>1208</v>
      </c>
      <c r="AE138" s="411">
        <v>84</v>
      </c>
      <c r="AF138" s="499">
        <f t="shared" si="15"/>
        <v>1.880540879376735E-3</v>
      </c>
      <c r="AG138" s="188">
        <v>3</v>
      </c>
      <c r="AH138" s="410">
        <v>1</v>
      </c>
      <c r="AI138" s="410">
        <v>16</v>
      </c>
      <c r="AJ138" s="142">
        <v>6.6240079365079403</v>
      </c>
      <c r="AK138" s="142">
        <v>2.57371481258276</v>
      </c>
      <c r="AL138" s="1"/>
      <c r="AM138" s="104" t="s">
        <v>951</v>
      </c>
      <c r="AN138" s="411">
        <v>44</v>
      </c>
      <c r="AO138" s="499">
        <f t="shared" si="16"/>
        <v>1.6842749961721022E-3</v>
      </c>
      <c r="AP138" s="188">
        <v>1</v>
      </c>
      <c r="AQ138" s="410">
        <v>1</v>
      </c>
      <c r="AR138" s="410">
        <v>7</v>
      </c>
      <c r="AS138" s="142">
        <v>1.0635330578512401</v>
      </c>
      <c r="AT138" s="142">
        <v>1.0312773913216799</v>
      </c>
      <c r="AU138" s="1"/>
      <c r="AV138" s="104" t="s">
        <v>911</v>
      </c>
      <c r="AW138" s="411">
        <v>65</v>
      </c>
      <c r="AX138" s="499">
        <f t="shared" si="17"/>
        <v>2.0138178888992162E-3</v>
      </c>
      <c r="AY138" s="188">
        <v>3</v>
      </c>
      <c r="AZ138" s="410">
        <v>1</v>
      </c>
      <c r="BA138" s="410">
        <v>13</v>
      </c>
      <c r="BB138" s="142">
        <v>7.22745562130177</v>
      </c>
      <c r="BC138" s="142">
        <v>2.6883927580065001</v>
      </c>
      <c r="BD138" s="75"/>
    </row>
    <row r="139" spans="2:56" ht="11.25" customHeight="1" x14ac:dyDescent="0.25">
      <c r="B139" s="113"/>
      <c r="C139" s="104" t="s">
        <v>730</v>
      </c>
      <c r="D139" s="411">
        <v>468</v>
      </c>
      <c r="E139" s="499">
        <f t="shared" si="12"/>
        <v>1.9994189722644701E-3</v>
      </c>
      <c r="F139" s="188">
        <v>4</v>
      </c>
      <c r="G139" s="410">
        <v>1</v>
      </c>
      <c r="H139" s="410">
        <v>32</v>
      </c>
      <c r="I139" s="142">
        <v>18.5532544378698</v>
      </c>
      <c r="J139" s="142">
        <v>4.3073488874097299</v>
      </c>
      <c r="K139" s="1"/>
      <c r="L139" s="104" t="s">
        <v>1148</v>
      </c>
      <c r="M139" s="411">
        <v>101</v>
      </c>
      <c r="N139" s="310">
        <f t="shared" si="13"/>
        <v>1.838235294117647E-3</v>
      </c>
      <c r="O139" s="410">
        <v>16</v>
      </c>
      <c r="P139" s="410">
        <v>3</v>
      </c>
      <c r="Q139" s="410">
        <v>87</v>
      </c>
      <c r="R139" s="142">
        <v>182.326830702872</v>
      </c>
      <c r="S139" s="142">
        <v>13.502845281749799</v>
      </c>
      <c r="T139" s="1"/>
      <c r="U139" s="104" t="s">
        <v>1061</v>
      </c>
      <c r="V139" s="411">
        <v>157</v>
      </c>
      <c r="W139" s="499">
        <f t="shared" si="14"/>
        <v>2.0642955755703109E-3</v>
      </c>
      <c r="X139" s="188">
        <v>14</v>
      </c>
      <c r="Y139" s="410">
        <v>1</v>
      </c>
      <c r="Z139" s="410">
        <v>94</v>
      </c>
      <c r="AA139" s="142">
        <v>241.75917887135401</v>
      </c>
      <c r="AB139" s="142">
        <v>15.548606975267999</v>
      </c>
      <c r="AC139" s="1"/>
      <c r="AD139" s="104" t="s">
        <v>1074</v>
      </c>
      <c r="AE139" s="411">
        <v>83</v>
      </c>
      <c r="AF139" s="499">
        <f t="shared" si="15"/>
        <v>1.8581534879555835E-3</v>
      </c>
      <c r="AG139" s="188">
        <v>4</v>
      </c>
      <c r="AH139" s="410">
        <v>1</v>
      </c>
      <c r="AI139" s="410">
        <v>22</v>
      </c>
      <c r="AJ139" s="142">
        <v>7.2477863260269997</v>
      </c>
      <c r="AK139" s="142">
        <v>2.69217130324706</v>
      </c>
      <c r="AL139" s="1"/>
      <c r="AM139" s="104" t="s">
        <v>997</v>
      </c>
      <c r="AN139" s="411">
        <v>44</v>
      </c>
      <c r="AO139" s="499">
        <f t="shared" si="16"/>
        <v>1.6842749961721022E-3</v>
      </c>
      <c r="AP139" s="188">
        <v>14</v>
      </c>
      <c r="AQ139" s="410">
        <v>1</v>
      </c>
      <c r="AR139" s="410">
        <v>55</v>
      </c>
      <c r="AS139" s="142">
        <v>146.65444214876001</v>
      </c>
      <c r="AT139" s="142">
        <v>12.1100967027006</v>
      </c>
      <c r="AU139" s="1"/>
      <c r="AV139" s="104" t="s">
        <v>709</v>
      </c>
      <c r="AW139" s="411">
        <v>64</v>
      </c>
      <c r="AX139" s="499">
        <f t="shared" si="17"/>
        <v>1.9828360752238436E-3</v>
      </c>
      <c r="AY139" s="188">
        <v>3</v>
      </c>
      <c r="AZ139" s="410">
        <v>1</v>
      </c>
      <c r="BA139" s="410">
        <v>17</v>
      </c>
      <c r="BB139" s="142">
        <v>11.58984375</v>
      </c>
      <c r="BC139" s="142">
        <v>3.40438595784908</v>
      </c>
      <c r="BD139" s="75"/>
    </row>
    <row r="140" spans="2:56" ht="11.25" customHeight="1" x14ac:dyDescent="0.25">
      <c r="B140" s="113"/>
      <c r="C140" s="104" t="s">
        <v>761</v>
      </c>
      <c r="D140" s="411">
        <v>465</v>
      </c>
      <c r="E140" s="499">
        <f t="shared" si="12"/>
        <v>1.9866021839807235E-3</v>
      </c>
      <c r="F140" s="188">
        <v>9</v>
      </c>
      <c r="G140" s="410">
        <v>1</v>
      </c>
      <c r="H140" s="410">
        <v>57</v>
      </c>
      <c r="I140" s="142">
        <v>54.224136894438701</v>
      </c>
      <c r="J140" s="142">
        <v>7.3637040200186403</v>
      </c>
      <c r="K140" s="1"/>
      <c r="L140" s="104" t="s">
        <v>1156</v>
      </c>
      <c r="M140" s="411">
        <v>100</v>
      </c>
      <c r="N140" s="310">
        <f t="shared" si="13"/>
        <v>1.8200349446709377E-3</v>
      </c>
      <c r="O140" s="410">
        <v>10</v>
      </c>
      <c r="P140" s="410">
        <v>1</v>
      </c>
      <c r="Q140" s="410">
        <v>53</v>
      </c>
      <c r="R140" s="142">
        <v>91.925600000000003</v>
      </c>
      <c r="S140" s="142">
        <v>9.5877838941019107</v>
      </c>
      <c r="T140" s="1"/>
      <c r="U140" s="104" t="s">
        <v>1109</v>
      </c>
      <c r="V140" s="411">
        <v>156</v>
      </c>
      <c r="W140" s="499">
        <f t="shared" si="14"/>
        <v>2.0511471961080796E-3</v>
      </c>
      <c r="X140" s="188">
        <v>2</v>
      </c>
      <c r="Y140" s="410">
        <v>1</v>
      </c>
      <c r="Z140" s="410">
        <v>32</v>
      </c>
      <c r="AA140" s="142">
        <v>8.2594921104536496</v>
      </c>
      <c r="AB140" s="142">
        <v>2.8739332125944799</v>
      </c>
      <c r="AC140" s="1"/>
      <c r="AD140" s="104" t="s">
        <v>983</v>
      </c>
      <c r="AE140" s="411">
        <v>82</v>
      </c>
      <c r="AF140" s="499">
        <f t="shared" si="15"/>
        <v>1.8357660965344319E-3</v>
      </c>
      <c r="AG140" s="188">
        <v>1</v>
      </c>
      <c r="AH140" s="410">
        <v>1</v>
      </c>
      <c r="AI140" s="410">
        <v>7</v>
      </c>
      <c r="AJ140" s="142">
        <v>0.49732302201070799</v>
      </c>
      <c r="AK140" s="142">
        <v>0.70521133145370496</v>
      </c>
      <c r="AL140" s="1"/>
      <c r="AM140" s="104" t="s">
        <v>1056</v>
      </c>
      <c r="AN140" s="411">
        <v>44</v>
      </c>
      <c r="AO140" s="499">
        <f t="shared" si="16"/>
        <v>1.6842749961721022E-3</v>
      </c>
      <c r="AP140" s="188">
        <v>6</v>
      </c>
      <c r="AQ140" s="410">
        <v>1</v>
      </c>
      <c r="AR140" s="410">
        <v>58</v>
      </c>
      <c r="AS140" s="142">
        <v>116.376033057851</v>
      </c>
      <c r="AT140" s="142">
        <v>10.7877723862645</v>
      </c>
      <c r="AU140" s="1"/>
      <c r="AV140" s="104" t="s">
        <v>1158</v>
      </c>
      <c r="AW140" s="411">
        <v>63</v>
      </c>
      <c r="AX140" s="499">
        <f t="shared" si="17"/>
        <v>1.9518542615484711E-3</v>
      </c>
      <c r="AY140" s="188">
        <v>10</v>
      </c>
      <c r="AZ140" s="410">
        <v>1</v>
      </c>
      <c r="BA140" s="410">
        <v>90</v>
      </c>
      <c r="BB140" s="142">
        <v>214.189468379945</v>
      </c>
      <c r="BC140" s="142">
        <v>14.6352133014844</v>
      </c>
      <c r="BD140" s="75"/>
    </row>
    <row r="141" spans="2:56" ht="11.25" customHeight="1" x14ac:dyDescent="0.25">
      <c r="B141" s="113"/>
      <c r="C141" s="104" t="s">
        <v>962</v>
      </c>
      <c r="D141" s="411">
        <v>459</v>
      </c>
      <c r="E141" s="499">
        <f t="shared" si="12"/>
        <v>1.9609686074132304E-3</v>
      </c>
      <c r="F141" s="188">
        <v>7</v>
      </c>
      <c r="G141" s="410">
        <v>1</v>
      </c>
      <c r="H141" s="410">
        <v>62</v>
      </c>
      <c r="I141" s="142">
        <v>56.7012212776662</v>
      </c>
      <c r="J141" s="142">
        <v>7.5300213331481496</v>
      </c>
      <c r="K141" s="1"/>
      <c r="L141" s="104" t="s">
        <v>782</v>
      </c>
      <c r="M141" s="411">
        <v>99</v>
      </c>
      <c r="N141" s="310">
        <f t="shared" si="13"/>
        <v>1.8018345952242284E-3</v>
      </c>
      <c r="O141" s="410">
        <v>9</v>
      </c>
      <c r="P141" s="410">
        <v>1</v>
      </c>
      <c r="Q141" s="410">
        <v>26</v>
      </c>
      <c r="R141" s="142">
        <v>21.621263136414701</v>
      </c>
      <c r="S141" s="142">
        <v>4.6498670020135702</v>
      </c>
      <c r="T141" s="1"/>
      <c r="U141" s="104" t="s">
        <v>698</v>
      </c>
      <c r="V141" s="411">
        <v>153</v>
      </c>
      <c r="W141" s="499">
        <f t="shared" si="14"/>
        <v>2.011702057721386E-3</v>
      </c>
      <c r="X141" s="188">
        <v>12</v>
      </c>
      <c r="Y141" s="410">
        <v>1</v>
      </c>
      <c r="Z141" s="410">
        <v>70</v>
      </c>
      <c r="AA141" s="142">
        <v>103.68473663975399</v>
      </c>
      <c r="AB141" s="142">
        <v>10.182570237408299</v>
      </c>
      <c r="AC141" s="1"/>
      <c r="AD141" s="104" t="s">
        <v>821</v>
      </c>
      <c r="AE141" s="411">
        <v>81</v>
      </c>
      <c r="AF141" s="499">
        <f t="shared" si="15"/>
        <v>1.8133787051132803E-3</v>
      </c>
      <c r="AG141" s="188">
        <v>7</v>
      </c>
      <c r="AH141" s="410">
        <v>1</v>
      </c>
      <c r="AI141" s="410">
        <v>21</v>
      </c>
      <c r="AJ141" s="142">
        <v>28.567901234567898</v>
      </c>
      <c r="AK141" s="142">
        <v>5.3448948759136403</v>
      </c>
      <c r="AL141" s="1"/>
      <c r="AM141" s="104" t="s">
        <v>838</v>
      </c>
      <c r="AN141" s="411">
        <v>43</v>
      </c>
      <c r="AO141" s="499">
        <f t="shared" si="16"/>
        <v>1.6459960189863726E-3</v>
      </c>
      <c r="AP141" s="188">
        <v>2</v>
      </c>
      <c r="AQ141" s="410">
        <v>1</v>
      </c>
      <c r="AR141" s="410">
        <v>7</v>
      </c>
      <c r="AS141" s="142">
        <v>2.2552731206057302</v>
      </c>
      <c r="AT141" s="142">
        <v>1.5017566782291101</v>
      </c>
      <c r="AU141" s="1"/>
      <c r="AV141" s="104" t="s">
        <v>820</v>
      </c>
      <c r="AW141" s="411">
        <v>62</v>
      </c>
      <c r="AX141" s="499">
        <f t="shared" si="17"/>
        <v>1.9208724478730985E-3</v>
      </c>
      <c r="AY141" s="188">
        <v>7</v>
      </c>
      <c r="AZ141" s="410">
        <v>2</v>
      </c>
      <c r="BA141" s="410">
        <v>51</v>
      </c>
      <c r="BB141" s="142">
        <v>51.725546305931303</v>
      </c>
      <c r="BC141" s="142">
        <v>7.1920474349055397</v>
      </c>
      <c r="BD141" s="75"/>
    </row>
    <row r="142" spans="2:56" ht="11.25" customHeight="1" x14ac:dyDescent="0.25">
      <c r="B142" s="113"/>
      <c r="C142" s="104" t="s">
        <v>684</v>
      </c>
      <c r="D142" s="411">
        <v>454</v>
      </c>
      <c r="E142" s="499">
        <f t="shared" si="12"/>
        <v>1.939607293606986E-3</v>
      </c>
      <c r="F142" s="188">
        <v>13</v>
      </c>
      <c r="G142" s="410">
        <v>1</v>
      </c>
      <c r="H142" s="410">
        <v>79</v>
      </c>
      <c r="I142" s="142">
        <v>94.564225969842198</v>
      </c>
      <c r="J142" s="142">
        <v>9.7244139139509205</v>
      </c>
      <c r="K142" s="1"/>
      <c r="L142" s="104" t="s">
        <v>1097</v>
      </c>
      <c r="M142" s="411">
        <v>99</v>
      </c>
      <c r="N142" s="310">
        <f t="shared" si="13"/>
        <v>1.8018345952242284E-3</v>
      </c>
      <c r="O142" s="410">
        <v>4</v>
      </c>
      <c r="P142" s="410">
        <v>1</v>
      </c>
      <c r="Q142" s="410">
        <v>44</v>
      </c>
      <c r="R142" s="142">
        <v>48.716253443526199</v>
      </c>
      <c r="S142" s="142">
        <v>6.9797029624136702</v>
      </c>
      <c r="T142" s="1"/>
      <c r="U142" s="104" t="s">
        <v>753</v>
      </c>
      <c r="V142" s="411">
        <v>151</v>
      </c>
      <c r="W142" s="499">
        <f t="shared" si="14"/>
        <v>1.9854052987969234E-3</v>
      </c>
      <c r="X142" s="188">
        <v>5</v>
      </c>
      <c r="Y142" s="410">
        <v>0</v>
      </c>
      <c r="Z142" s="410">
        <v>42</v>
      </c>
      <c r="AA142" s="142">
        <v>44.269900442962999</v>
      </c>
      <c r="AB142" s="142">
        <v>6.6535629885771002</v>
      </c>
      <c r="AC142" s="1"/>
      <c r="AD142" s="104" t="s">
        <v>950</v>
      </c>
      <c r="AE142" s="411">
        <v>81</v>
      </c>
      <c r="AF142" s="499">
        <f t="shared" si="15"/>
        <v>1.8133787051132803E-3</v>
      </c>
      <c r="AG142" s="188">
        <v>1</v>
      </c>
      <c r="AH142" s="410">
        <v>1</v>
      </c>
      <c r="AI142" s="410">
        <v>23</v>
      </c>
      <c r="AJ142" s="142">
        <v>6.5541838134430703</v>
      </c>
      <c r="AK142" s="142">
        <v>2.56011402352377</v>
      </c>
      <c r="AL142" s="1"/>
      <c r="AM142" s="104" t="s">
        <v>845</v>
      </c>
      <c r="AN142" s="411">
        <v>43</v>
      </c>
      <c r="AO142" s="499">
        <f t="shared" si="16"/>
        <v>1.6459960189863726E-3</v>
      </c>
      <c r="AP142" s="188">
        <v>1</v>
      </c>
      <c r="AQ142" s="410">
        <v>1</v>
      </c>
      <c r="AR142" s="410">
        <v>9</v>
      </c>
      <c r="AS142" s="142">
        <v>3.07409410492158</v>
      </c>
      <c r="AT142" s="142">
        <v>1.7533094720903</v>
      </c>
      <c r="AU142" s="1"/>
      <c r="AV142" s="104" t="s">
        <v>1002</v>
      </c>
      <c r="AW142" s="411">
        <v>62</v>
      </c>
      <c r="AX142" s="499">
        <f t="shared" si="17"/>
        <v>1.9208724478730985E-3</v>
      </c>
      <c r="AY142" s="188">
        <v>3</v>
      </c>
      <c r="AZ142" s="410">
        <v>1</v>
      </c>
      <c r="BA142" s="410">
        <v>24</v>
      </c>
      <c r="BB142" s="142">
        <v>9.7325702393340308</v>
      </c>
      <c r="BC142" s="142">
        <v>3.1197067553431999</v>
      </c>
      <c r="BD142" s="75"/>
    </row>
    <row r="143" spans="2:56" ht="11.25" customHeight="1" x14ac:dyDescent="0.25">
      <c r="B143" s="113"/>
      <c r="C143" s="104" t="s">
        <v>976</v>
      </c>
      <c r="D143" s="411">
        <v>450</v>
      </c>
      <c r="E143" s="499">
        <f t="shared" si="12"/>
        <v>1.9225182425619905E-3</v>
      </c>
      <c r="F143" s="188">
        <v>4</v>
      </c>
      <c r="G143" s="410">
        <v>1</v>
      </c>
      <c r="H143" s="410">
        <v>61</v>
      </c>
      <c r="I143" s="142">
        <v>29.405017283950599</v>
      </c>
      <c r="J143" s="142">
        <v>5.4226393282192999</v>
      </c>
      <c r="K143" s="1"/>
      <c r="L143" s="104" t="s">
        <v>924</v>
      </c>
      <c r="M143" s="411">
        <v>96</v>
      </c>
      <c r="N143" s="310">
        <f t="shared" si="13"/>
        <v>1.7472335468841002E-3</v>
      </c>
      <c r="O143" s="410">
        <v>5</v>
      </c>
      <c r="P143" s="410">
        <v>2</v>
      </c>
      <c r="Q143" s="410">
        <v>13</v>
      </c>
      <c r="R143" s="142">
        <v>5.2307942708333304</v>
      </c>
      <c r="S143" s="142">
        <v>2.2870929738061201</v>
      </c>
      <c r="T143" s="1"/>
      <c r="U143" s="104" t="s">
        <v>973</v>
      </c>
      <c r="V143" s="411">
        <v>151</v>
      </c>
      <c r="W143" s="499">
        <f t="shared" si="14"/>
        <v>1.9854052987969234E-3</v>
      </c>
      <c r="X143" s="188">
        <v>1</v>
      </c>
      <c r="Y143" s="410">
        <v>1</v>
      </c>
      <c r="Z143" s="410">
        <v>14</v>
      </c>
      <c r="AA143" s="142">
        <v>2.25297136090522</v>
      </c>
      <c r="AB143" s="142">
        <v>1.5009901268513499</v>
      </c>
      <c r="AC143" s="1"/>
      <c r="AD143" s="104" t="s">
        <v>708</v>
      </c>
      <c r="AE143" s="411">
        <v>80</v>
      </c>
      <c r="AF143" s="499">
        <f t="shared" si="15"/>
        <v>1.7909913136921285E-3</v>
      </c>
      <c r="AG143" s="188">
        <v>11</v>
      </c>
      <c r="AH143" s="410">
        <v>1</v>
      </c>
      <c r="AI143" s="410">
        <v>49</v>
      </c>
      <c r="AJ143" s="142">
        <v>90.715000000000003</v>
      </c>
      <c r="AK143" s="142">
        <v>9.5244422408873906</v>
      </c>
      <c r="AL143" s="1"/>
      <c r="AM143" s="104" t="s">
        <v>923</v>
      </c>
      <c r="AN143" s="411">
        <v>43</v>
      </c>
      <c r="AO143" s="499">
        <f t="shared" si="16"/>
        <v>1.6459960189863726E-3</v>
      </c>
      <c r="AP143" s="188">
        <v>8</v>
      </c>
      <c r="AQ143" s="410">
        <v>2</v>
      </c>
      <c r="AR143" s="410">
        <v>31</v>
      </c>
      <c r="AS143" s="142">
        <v>21.551108707409401</v>
      </c>
      <c r="AT143" s="142">
        <v>4.6423171700573604</v>
      </c>
      <c r="AU143" s="1"/>
      <c r="AV143" s="104" t="s">
        <v>1075</v>
      </c>
      <c r="AW143" s="411">
        <v>62</v>
      </c>
      <c r="AX143" s="499">
        <f t="shared" si="17"/>
        <v>1.9208724478730985E-3</v>
      </c>
      <c r="AY143" s="188">
        <v>21</v>
      </c>
      <c r="AZ143" s="410">
        <v>1</v>
      </c>
      <c r="BA143" s="410">
        <v>83</v>
      </c>
      <c r="BB143" s="142">
        <v>222.54344432882399</v>
      </c>
      <c r="BC143" s="142">
        <v>14.917890076308501</v>
      </c>
      <c r="BD143" s="75"/>
    </row>
    <row r="144" spans="2:56" ht="11.25" customHeight="1" x14ac:dyDescent="0.25">
      <c r="B144" s="113"/>
      <c r="C144" s="104" t="s">
        <v>1026</v>
      </c>
      <c r="D144" s="411">
        <v>444</v>
      </c>
      <c r="E144" s="499">
        <f t="shared" si="12"/>
        <v>1.8968846659944973E-3</v>
      </c>
      <c r="F144" s="188">
        <v>7</v>
      </c>
      <c r="G144" s="410">
        <v>1</v>
      </c>
      <c r="H144" s="410">
        <v>170</v>
      </c>
      <c r="I144" s="142">
        <v>191.13324304033799</v>
      </c>
      <c r="J144" s="142">
        <v>13.8250946846789</v>
      </c>
      <c r="K144" s="1"/>
      <c r="L144" s="104" t="s">
        <v>950</v>
      </c>
      <c r="M144" s="411">
        <v>96</v>
      </c>
      <c r="N144" s="310">
        <f t="shared" si="13"/>
        <v>1.7472335468841002E-3</v>
      </c>
      <c r="O144" s="410">
        <v>1</v>
      </c>
      <c r="P144" s="410">
        <v>1</v>
      </c>
      <c r="Q144" s="410">
        <v>14</v>
      </c>
      <c r="R144" s="142">
        <v>1.98914930555556</v>
      </c>
      <c r="S144" s="142">
        <v>1.4103720450844</v>
      </c>
      <c r="T144" s="1"/>
      <c r="U144" s="104" t="s">
        <v>1185</v>
      </c>
      <c r="V144" s="411">
        <v>151</v>
      </c>
      <c r="W144" s="499">
        <f t="shared" si="14"/>
        <v>1.9854052987969234E-3</v>
      </c>
      <c r="X144" s="188">
        <v>3</v>
      </c>
      <c r="Y144" s="410">
        <v>1</v>
      </c>
      <c r="Z144" s="410">
        <v>26</v>
      </c>
      <c r="AA144" s="142">
        <v>25.897636068593499</v>
      </c>
      <c r="AB144" s="142">
        <v>5.08897200509037</v>
      </c>
      <c r="AC144" s="1"/>
      <c r="AD144" s="104" t="s">
        <v>1052</v>
      </c>
      <c r="AE144" s="411">
        <v>80</v>
      </c>
      <c r="AF144" s="499">
        <f t="shared" si="15"/>
        <v>1.7909913136921285E-3</v>
      </c>
      <c r="AG144" s="188">
        <v>9</v>
      </c>
      <c r="AH144" s="410">
        <v>1</v>
      </c>
      <c r="AI144" s="410">
        <v>58</v>
      </c>
      <c r="AJ144" s="142">
        <v>106.22437499999999</v>
      </c>
      <c r="AK144" s="142">
        <v>10.3065209940115</v>
      </c>
      <c r="AL144" s="1"/>
      <c r="AM144" s="104" t="s">
        <v>1063</v>
      </c>
      <c r="AN144" s="411">
        <v>43</v>
      </c>
      <c r="AO144" s="499">
        <f t="shared" si="16"/>
        <v>1.6459960189863726E-3</v>
      </c>
      <c r="AP144" s="188">
        <v>5</v>
      </c>
      <c r="AQ144" s="410">
        <v>1</v>
      </c>
      <c r="AR144" s="410">
        <v>24</v>
      </c>
      <c r="AS144" s="142">
        <v>34.087614926987598</v>
      </c>
      <c r="AT144" s="142">
        <v>5.8384599790516303</v>
      </c>
      <c r="AU144" s="1"/>
      <c r="AV144" s="104" t="s">
        <v>1152</v>
      </c>
      <c r="AW144" s="411">
        <v>62</v>
      </c>
      <c r="AX144" s="499">
        <f t="shared" si="17"/>
        <v>1.9208724478730985E-3</v>
      </c>
      <c r="AY144" s="188">
        <v>18</v>
      </c>
      <c r="AZ144" s="410">
        <v>1</v>
      </c>
      <c r="BA144" s="410">
        <v>65</v>
      </c>
      <c r="BB144" s="142">
        <v>205.47164412070799</v>
      </c>
      <c r="BC144" s="142">
        <v>14.3342821278468</v>
      </c>
      <c r="BD144" s="75"/>
    </row>
    <row r="145" spans="2:56" ht="11.25" customHeight="1" x14ac:dyDescent="0.25">
      <c r="B145" s="113"/>
      <c r="C145" s="104" t="s">
        <v>1208</v>
      </c>
      <c r="D145" s="411">
        <v>437</v>
      </c>
      <c r="E145" s="499">
        <f t="shared" si="12"/>
        <v>1.8669788266657552E-3</v>
      </c>
      <c r="F145" s="188">
        <v>3</v>
      </c>
      <c r="G145" s="410">
        <v>1</v>
      </c>
      <c r="H145" s="410">
        <v>16</v>
      </c>
      <c r="I145" s="142">
        <v>4.4670286800475498</v>
      </c>
      <c r="J145" s="142">
        <v>2.1135346413171301</v>
      </c>
      <c r="K145" s="1"/>
      <c r="L145" s="104" t="s">
        <v>1002</v>
      </c>
      <c r="M145" s="411">
        <v>96</v>
      </c>
      <c r="N145" s="310">
        <f t="shared" si="13"/>
        <v>1.7472335468841002E-3</v>
      </c>
      <c r="O145" s="410">
        <v>2</v>
      </c>
      <c r="P145" s="410">
        <v>1</v>
      </c>
      <c r="Q145" s="410">
        <v>30</v>
      </c>
      <c r="R145" s="142">
        <v>17.1232638888889</v>
      </c>
      <c r="S145" s="142">
        <v>4.1380265693792797</v>
      </c>
      <c r="T145" s="1"/>
      <c r="U145" s="104" t="s">
        <v>685</v>
      </c>
      <c r="V145" s="411">
        <v>150</v>
      </c>
      <c r="W145" s="499">
        <f t="shared" si="14"/>
        <v>1.9722569193346921E-3</v>
      </c>
      <c r="X145" s="188">
        <v>14</v>
      </c>
      <c r="Y145" s="410">
        <v>4</v>
      </c>
      <c r="Z145" s="410">
        <v>102</v>
      </c>
      <c r="AA145" s="142">
        <v>233.96888888888901</v>
      </c>
      <c r="AB145" s="142">
        <v>15.2960416084976</v>
      </c>
      <c r="AC145" s="1"/>
      <c r="AD145" s="104" t="s">
        <v>1003</v>
      </c>
      <c r="AE145" s="411">
        <v>79</v>
      </c>
      <c r="AF145" s="499">
        <f t="shared" si="15"/>
        <v>1.7686039222709769E-3</v>
      </c>
      <c r="AG145" s="188">
        <v>4</v>
      </c>
      <c r="AH145" s="410">
        <v>1</v>
      </c>
      <c r="AI145" s="410">
        <v>27</v>
      </c>
      <c r="AJ145" s="142">
        <v>24.759173209421601</v>
      </c>
      <c r="AK145" s="142">
        <v>4.9758590423585698</v>
      </c>
      <c r="AL145" s="1"/>
      <c r="AM145" s="104" t="s">
        <v>1184</v>
      </c>
      <c r="AN145" s="411">
        <v>43</v>
      </c>
      <c r="AO145" s="499">
        <f t="shared" si="16"/>
        <v>1.6459960189863726E-3</v>
      </c>
      <c r="AP145" s="188">
        <v>11</v>
      </c>
      <c r="AQ145" s="410">
        <v>1</v>
      </c>
      <c r="AR145" s="410">
        <v>54</v>
      </c>
      <c r="AS145" s="142">
        <v>182.742022714981</v>
      </c>
      <c r="AT145" s="142">
        <v>13.5182107808312</v>
      </c>
      <c r="AU145" s="1"/>
      <c r="AV145" s="104" t="s">
        <v>983</v>
      </c>
      <c r="AW145" s="411">
        <v>61</v>
      </c>
      <c r="AX145" s="499">
        <f t="shared" si="17"/>
        <v>1.889890634197726E-3</v>
      </c>
      <c r="AY145" s="188">
        <v>1</v>
      </c>
      <c r="AZ145" s="410">
        <v>1</v>
      </c>
      <c r="BA145" s="410">
        <v>8</v>
      </c>
      <c r="BB145" s="142">
        <v>0.84708411717280296</v>
      </c>
      <c r="BC145" s="142">
        <v>0.92037172771266895</v>
      </c>
      <c r="BD145" s="75"/>
    </row>
    <row r="146" spans="2:56" ht="11.25" customHeight="1" x14ac:dyDescent="0.25">
      <c r="B146" s="113"/>
      <c r="C146" s="104" t="s">
        <v>708</v>
      </c>
      <c r="D146" s="411">
        <v>430</v>
      </c>
      <c r="E146" s="499">
        <f t="shared" si="12"/>
        <v>1.8370729873370131E-3</v>
      </c>
      <c r="F146" s="188">
        <v>9</v>
      </c>
      <c r="G146" s="410">
        <v>1</v>
      </c>
      <c r="H146" s="410">
        <v>77</v>
      </c>
      <c r="I146" s="142">
        <v>103.347885343429</v>
      </c>
      <c r="J146" s="142">
        <v>10.1660161982671</v>
      </c>
      <c r="K146" s="1"/>
      <c r="L146" s="104" t="s">
        <v>971</v>
      </c>
      <c r="M146" s="411">
        <v>95</v>
      </c>
      <c r="N146" s="310">
        <f t="shared" si="13"/>
        <v>1.7290331974373907E-3</v>
      </c>
      <c r="O146" s="410">
        <v>4</v>
      </c>
      <c r="P146" s="410">
        <v>1</v>
      </c>
      <c r="Q146" s="410">
        <v>40</v>
      </c>
      <c r="R146" s="142">
        <v>24.3519113573407</v>
      </c>
      <c r="S146" s="142">
        <v>4.9347655828155297</v>
      </c>
      <c r="T146" s="1"/>
      <c r="U146" s="104" t="s">
        <v>761</v>
      </c>
      <c r="V146" s="411">
        <v>150</v>
      </c>
      <c r="W146" s="499">
        <f t="shared" si="14"/>
        <v>1.9722569193346921E-3</v>
      </c>
      <c r="X146" s="188">
        <v>8</v>
      </c>
      <c r="Y146" s="410">
        <v>1</v>
      </c>
      <c r="Z146" s="410">
        <v>57</v>
      </c>
      <c r="AA146" s="142">
        <v>71.742222222222196</v>
      </c>
      <c r="AB146" s="142">
        <v>8.4700780529002309</v>
      </c>
      <c r="AC146" s="1"/>
      <c r="AD146" s="104" t="s">
        <v>897</v>
      </c>
      <c r="AE146" s="411">
        <v>78</v>
      </c>
      <c r="AF146" s="499">
        <f t="shared" si="15"/>
        <v>1.7462165308498253E-3</v>
      </c>
      <c r="AG146" s="188">
        <v>4</v>
      </c>
      <c r="AH146" s="410">
        <v>1</v>
      </c>
      <c r="AI146" s="410">
        <v>17</v>
      </c>
      <c r="AJ146" s="142">
        <v>8.8224852071005895</v>
      </c>
      <c r="AK146" s="142">
        <v>2.9702668578935101</v>
      </c>
      <c r="AL146" s="1"/>
      <c r="AM146" s="104" t="s">
        <v>694</v>
      </c>
      <c r="AN146" s="411">
        <v>42</v>
      </c>
      <c r="AO146" s="499">
        <f t="shared" si="16"/>
        <v>1.6077170418006431E-3</v>
      </c>
      <c r="AP146" s="188">
        <v>2</v>
      </c>
      <c r="AQ146" s="410">
        <v>1</v>
      </c>
      <c r="AR146" s="410">
        <v>22</v>
      </c>
      <c r="AS146" s="142">
        <v>11.6780045351474</v>
      </c>
      <c r="AT146" s="142">
        <v>3.4173095462874601</v>
      </c>
      <c r="AU146" s="1"/>
      <c r="AV146" s="104" t="s">
        <v>838</v>
      </c>
      <c r="AW146" s="411">
        <v>59</v>
      </c>
      <c r="AX146" s="499">
        <f t="shared" si="17"/>
        <v>1.8279270068469809E-3</v>
      </c>
      <c r="AY146" s="188">
        <v>3</v>
      </c>
      <c r="AZ146" s="410">
        <v>1</v>
      </c>
      <c r="BA146" s="410">
        <v>7</v>
      </c>
      <c r="BB146" s="142">
        <v>1.701809824763</v>
      </c>
      <c r="BC146" s="142">
        <v>1.3045343325351799</v>
      </c>
      <c r="BD146" s="75"/>
    </row>
    <row r="147" spans="2:56" ht="11.25" customHeight="1" x14ac:dyDescent="0.25">
      <c r="B147" s="113"/>
      <c r="C147" s="104" t="s">
        <v>951</v>
      </c>
      <c r="D147" s="411">
        <v>429</v>
      </c>
      <c r="E147" s="499">
        <f t="shared" si="12"/>
        <v>1.8328007245757643E-3</v>
      </c>
      <c r="F147" s="188">
        <v>1</v>
      </c>
      <c r="G147" s="410">
        <v>1</v>
      </c>
      <c r="H147" s="410">
        <v>64</v>
      </c>
      <c r="I147" s="142">
        <v>11.822224395651</v>
      </c>
      <c r="J147" s="142">
        <v>3.4383461715846702</v>
      </c>
      <c r="K147" s="1"/>
      <c r="L147" s="104" t="s">
        <v>749</v>
      </c>
      <c r="M147" s="411">
        <v>93</v>
      </c>
      <c r="N147" s="310">
        <f t="shared" si="13"/>
        <v>1.6926324985439721E-3</v>
      </c>
      <c r="O147" s="410">
        <v>8</v>
      </c>
      <c r="P147" s="410">
        <v>1</v>
      </c>
      <c r="Q147" s="410">
        <v>23</v>
      </c>
      <c r="R147" s="142">
        <v>25.783096311712299</v>
      </c>
      <c r="S147" s="142">
        <v>5.07770581185168</v>
      </c>
      <c r="T147" s="1"/>
      <c r="U147" s="104" t="s">
        <v>770</v>
      </c>
      <c r="V147" s="411">
        <v>149</v>
      </c>
      <c r="W147" s="499">
        <f t="shared" si="14"/>
        <v>1.9591085398724607E-3</v>
      </c>
      <c r="X147" s="188">
        <v>3</v>
      </c>
      <c r="Y147" s="410">
        <v>1</v>
      </c>
      <c r="Z147" s="410">
        <v>30</v>
      </c>
      <c r="AA147" s="142">
        <v>12.628980676546099</v>
      </c>
      <c r="AB147" s="142">
        <v>3.5537277155890998</v>
      </c>
      <c r="AC147" s="1"/>
      <c r="AD147" s="104" t="s">
        <v>1133</v>
      </c>
      <c r="AE147" s="411">
        <v>78</v>
      </c>
      <c r="AF147" s="499">
        <f t="shared" si="15"/>
        <v>1.7462165308498253E-3</v>
      </c>
      <c r="AG147" s="188">
        <v>6</v>
      </c>
      <c r="AH147" s="410">
        <v>1</v>
      </c>
      <c r="AI147" s="410">
        <v>31</v>
      </c>
      <c r="AJ147" s="142">
        <v>40.482741617357</v>
      </c>
      <c r="AK147" s="142">
        <v>6.3626049395948696</v>
      </c>
      <c r="AL147" s="1"/>
      <c r="AM147" s="104" t="s">
        <v>1149</v>
      </c>
      <c r="AN147" s="411">
        <v>42</v>
      </c>
      <c r="AO147" s="499">
        <f t="shared" si="16"/>
        <v>1.6077170418006431E-3</v>
      </c>
      <c r="AP147" s="188">
        <v>11</v>
      </c>
      <c r="AQ147" s="410">
        <v>1</v>
      </c>
      <c r="AR147" s="410">
        <v>36</v>
      </c>
      <c r="AS147" s="142">
        <v>96.990929705215393</v>
      </c>
      <c r="AT147" s="142">
        <v>9.84839731657976</v>
      </c>
      <c r="AU147" s="1"/>
      <c r="AV147" s="104" t="s">
        <v>878</v>
      </c>
      <c r="AW147" s="411">
        <v>59</v>
      </c>
      <c r="AX147" s="499">
        <f t="shared" si="17"/>
        <v>1.8279270068469809E-3</v>
      </c>
      <c r="AY147" s="188">
        <v>7</v>
      </c>
      <c r="AZ147" s="410">
        <v>1</v>
      </c>
      <c r="BA147" s="410">
        <v>53</v>
      </c>
      <c r="BB147" s="142">
        <v>78.901465096236706</v>
      </c>
      <c r="BC147" s="142">
        <v>8.8826496664135508</v>
      </c>
      <c r="BD147" s="75"/>
    </row>
    <row r="148" spans="2:56" ht="11.25" customHeight="1" x14ac:dyDescent="0.25">
      <c r="B148" s="113"/>
      <c r="C148" s="104" t="s">
        <v>746</v>
      </c>
      <c r="D148" s="411">
        <v>424</v>
      </c>
      <c r="E148" s="499">
        <f t="shared" si="12"/>
        <v>1.8114394107695199E-3</v>
      </c>
      <c r="F148" s="188">
        <v>3</v>
      </c>
      <c r="G148" s="410">
        <v>1</v>
      </c>
      <c r="H148" s="410">
        <v>15</v>
      </c>
      <c r="I148" s="142">
        <v>2.4582091046635801</v>
      </c>
      <c r="J148" s="142">
        <v>1.5678676936092499</v>
      </c>
      <c r="K148" s="1"/>
      <c r="L148" s="104" t="s">
        <v>694</v>
      </c>
      <c r="M148" s="411">
        <v>92</v>
      </c>
      <c r="N148" s="310">
        <f t="shared" si="13"/>
        <v>1.6744321490972628E-3</v>
      </c>
      <c r="O148" s="410">
        <v>1</v>
      </c>
      <c r="P148" s="410">
        <v>1</v>
      </c>
      <c r="Q148" s="410">
        <v>10</v>
      </c>
      <c r="R148" s="142">
        <v>1.23534971644612</v>
      </c>
      <c r="S148" s="142">
        <v>1.1114628722751501</v>
      </c>
      <c r="T148" s="1"/>
      <c r="U148" s="104" t="s">
        <v>897</v>
      </c>
      <c r="V148" s="411">
        <v>147</v>
      </c>
      <c r="W148" s="499">
        <f t="shared" si="14"/>
        <v>1.9328117809479981E-3</v>
      </c>
      <c r="X148" s="188">
        <v>5</v>
      </c>
      <c r="Y148" s="410">
        <v>1</v>
      </c>
      <c r="Z148" s="410">
        <v>51</v>
      </c>
      <c r="AA148" s="142">
        <v>37.903373594335697</v>
      </c>
      <c r="AB148" s="142">
        <v>6.1565715779430104</v>
      </c>
      <c r="AC148" s="1"/>
      <c r="AD148" s="104" t="s">
        <v>698</v>
      </c>
      <c r="AE148" s="411">
        <v>75</v>
      </c>
      <c r="AF148" s="499">
        <f t="shared" si="15"/>
        <v>1.6790543565863706E-3</v>
      </c>
      <c r="AG148" s="188">
        <v>11</v>
      </c>
      <c r="AH148" s="410">
        <v>1</v>
      </c>
      <c r="AI148" s="410">
        <v>61</v>
      </c>
      <c r="AJ148" s="142">
        <v>121.573333333333</v>
      </c>
      <c r="AK148" s="142">
        <v>11.026029808291501</v>
      </c>
      <c r="AL148" s="1"/>
      <c r="AM148" s="104" t="s">
        <v>989</v>
      </c>
      <c r="AN148" s="411">
        <v>41</v>
      </c>
      <c r="AO148" s="499">
        <f t="shared" si="16"/>
        <v>1.5694380646149135E-3</v>
      </c>
      <c r="AP148" s="188">
        <v>5</v>
      </c>
      <c r="AQ148" s="410">
        <v>1</v>
      </c>
      <c r="AR148" s="410">
        <v>38</v>
      </c>
      <c r="AS148" s="142">
        <v>40.391433670434303</v>
      </c>
      <c r="AT148" s="142">
        <v>6.3554255302406197</v>
      </c>
      <c r="AU148" s="1"/>
      <c r="AV148" s="104" t="s">
        <v>1050</v>
      </c>
      <c r="AW148" s="411">
        <v>59</v>
      </c>
      <c r="AX148" s="499">
        <f t="shared" si="17"/>
        <v>1.8279270068469809E-3</v>
      </c>
      <c r="AY148" s="188">
        <v>11</v>
      </c>
      <c r="AZ148" s="410">
        <v>1</v>
      </c>
      <c r="BA148" s="410">
        <v>106</v>
      </c>
      <c r="BB148" s="142">
        <v>206.56305659293301</v>
      </c>
      <c r="BC148" s="142">
        <v>14.372301715206699</v>
      </c>
      <c r="BD148" s="75"/>
    </row>
    <row r="149" spans="2:56" ht="11.25" customHeight="1" x14ac:dyDescent="0.25">
      <c r="B149" s="113"/>
      <c r="C149" s="104" t="s">
        <v>1209</v>
      </c>
      <c r="D149" s="411">
        <v>418</v>
      </c>
      <c r="E149" s="499">
        <f t="shared" si="12"/>
        <v>1.7858058342020268E-3</v>
      </c>
      <c r="F149" s="188">
        <v>9</v>
      </c>
      <c r="G149" s="410">
        <v>1</v>
      </c>
      <c r="H149" s="410">
        <v>86</v>
      </c>
      <c r="I149" s="142">
        <v>99.862159749089997</v>
      </c>
      <c r="J149" s="142">
        <v>9.9931056108243901</v>
      </c>
      <c r="K149" s="1"/>
      <c r="L149" s="104" t="s">
        <v>1061</v>
      </c>
      <c r="M149" s="411">
        <v>92</v>
      </c>
      <c r="N149" s="310">
        <f t="shared" si="13"/>
        <v>1.6744321490972628E-3</v>
      </c>
      <c r="O149" s="410">
        <v>23</v>
      </c>
      <c r="P149" s="410">
        <v>1</v>
      </c>
      <c r="Q149" s="410">
        <v>60</v>
      </c>
      <c r="R149" s="142">
        <v>248.31226370510399</v>
      </c>
      <c r="S149" s="142">
        <v>15.7579270116695</v>
      </c>
      <c r="T149" s="1"/>
      <c r="U149" s="104" t="s">
        <v>1208</v>
      </c>
      <c r="V149" s="411">
        <v>146</v>
      </c>
      <c r="W149" s="499">
        <f t="shared" si="14"/>
        <v>1.9196634014857668E-3</v>
      </c>
      <c r="X149" s="188">
        <v>3</v>
      </c>
      <c r="Y149" s="410">
        <v>1</v>
      </c>
      <c r="Z149" s="410">
        <v>12</v>
      </c>
      <c r="AA149" s="142">
        <v>3.90711202852318</v>
      </c>
      <c r="AB149" s="142">
        <v>1.9766416034585499</v>
      </c>
      <c r="AC149" s="1"/>
      <c r="AD149" s="104" t="s">
        <v>762</v>
      </c>
      <c r="AE149" s="411">
        <v>75</v>
      </c>
      <c r="AF149" s="499">
        <f t="shared" si="15"/>
        <v>1.6790543565863706E-3</v>
      </c>
      <c r="AG149" s="188">
        <v>6</v>
      </c>
      <c r="AH149" s="410">
        <v>1</v>
      </c>
      <c r="AI149" s="410">
        <v>42</v>
      </c>
      <c r="AJ149" s="142">
        <v>43.887288888888897</v>
      </c>
      <c r="AK149" s="142">
        <v>6.6247482132447004</v>
      </c>
      <c r="AL149" s="1"/>
      <c r="AM149" s="104" t="s">
        <v>688</v>
      </c>
      <c r="AN149" s="411">
        <v>40</v>
      </c>
      <c r="AO149" s="499">
        <f t="shared" si="16"/>
        <v>1.5311590874291839E-3</v>
      </c>
      <c r="AP149" s="188">
        <v>7</v>
      </c>
      <c r="AQ149" s="410">
        <v>1</v>
      </c>
      <c r="AR149" s="410">
        <v>45</v>
      </c>
      <c r="AS149" s="142">
        <v>79.609375</v>
      </c>
      <c r="AT149" s="142">
        <v>8.9224085873714607</v>
      </c>
      <c r="AU149" s="1"/>
      <c r="AV149" s="104" t="s">
        <v>1074</v>
      </c>
      <c r="AW149" s="411">
        <v>59</v>
      </c>
      <c r="AX149" s="499">
        <f t="shared" si="17"/>
        <v>1.8279270068469809E-3</v>
      </c>
      <c r="AY149" s="188">
        <v>4</v>
      </c>
      <c r="AZ149" s="410">
        <v>2</v>
      </c>
      <c r="BA149" s="410">
        <v>24</v>
      </c>
      <c r="BB149" s="142">
        <v>17.9775926457914</v>
      </c>
      <c r="BC149" s="142">
        <v>4.2399991327583404</v>
      </c>
      <c r="BD149" s="75"/>
    </row>
    <row r="150" spans="2:56" ht="11.25" customHeight="1" x14ac:dyDescent="0.25">
      <c r="B150" s="113"/>
      <c r="C150" s="104" t="s">
        <v>823</v>
      </c>
      <c r="D150" s="411">
        <v>416</v>
      </c>
      <c r="E150" s="499">
        <f t="shared" si="12"/>
        <v>1.777261308679529E-3</v>
      </c>
      <c r="F150" s="188">
        <v>10</v>
      </c>
      <c r="G150" s="410">
        <v>1</v>
      </c>
      <c r="H150" s="410">
        <v>63</v>
      </c>
      <c r="I150" s="142">
        <v>164.413253513314</v>
      </c>
      <c r="J150" s="142">
        <v>12.8223731623017</v>
      </c>
      <c r="K150" s="1"/>
      <c r="L150" s="104" t="s">
        <v>707</v>
      </c>
      <c r="M150" s="411">
        <v>91</v>
      </c>
      <c r="N150" s="310">
        <f t="shared" si="13"/>
        <v>1.6562317996505532E-3</v>
      </c>
      <c r="O150" s="410">
        <v>10</v>
      </c>
      <c r="P150" s="410">
        <v>1</v>
      </c>
      <c r="Q150" s="410">
        <v>76</v>
      </c>
      <c r="R150" s="142">
        <v>273.81016785412402</v>
      </c>
      <c r="S150" s="142">
        <v>16.547210274065002</v>
      </c>
      <c r="T150" s="1"/>
      <c r="U150" s="104" t="s">
        <v>1006</v>
      </c>
      <c r="V150" s="411">
        <v>145</v>
      </c>
      <c r="W150" s="499">
        <f t="shared" si="14"/>
        <v>1.9065150220235357E-3</v>
      </c>
      <c r="X150" s="188">
        <v>3</v>
      </c>
      <c r="Y150" s="410">
        <v>1</v>
      </c>
      <c r="Z150" s="410">
        <v>31</v>
      </c>
      <c r="AA150" s="142">
        <v>22.344542211652801</v>
      </c>
      <c r="AB150" s="142">
        <v>4.7270013974667702</v>
      </c>
      <c r="AC150" s="1"/>
      <c r="AD150" s="104" t="s">
        <v>820</v>
      </c>
      <c r="AE150" s="411">
        <v>75</v>
      </c>
      <c r="AF150" s="499">
        <f t="shared" si="15"/>
        <v>1.6790543565863706E-3</v>
      </c>
      <c r="AG150" s="188">
        <v>8</v>
      </c>
      <c r="AH150" s="410">
        <v>2</v>
      </c>
      <c r="AI150" s="410">
        <v>38</v>
      </c>
      <c r="AJ150" s="142">
        <v>43.620266666666701</v>
      </c>
      <c r="AK150" s="142">
        <v>6.6045640784738104</v>
      </c>
      <c r="AL150" s="1"/>
      <c r="AM150" s="104" t="s">
        <v>1165</v>
      </c>
      <c r="AN150" s="411">
        <v>40</v>
      </c>
      <c r="AO150" s="499">
        <f t="shared" si="16"/>
        <v>1.5311590874291839E-3</v>
      </c>
      <c r="AP150" s="188">
        <v>2</v>
      </c>
      <c r="AQ150" s="410">
        <v>1</v>
      </c>
      <c r="AR150" s="410">
        <v>5</v>
      </c>
      <c r="AS150" s="142">
        <v>0.69</v>
      </c>
      <c r="AT150" s="142">
        <v>0.830662386291807</v>
      </c>
      <c r="AU150" s="1"/>
      <c r="AV150" s="104" t="s">
        <v>1109</v>
      </c>
      <c r="AW150" s="411">
        <v>59</v>
      </c>
      <c r="AX150" s="499">
        <f t="shared" si="17"/>
        <v>1.8279270068469809E-3</v>
      </c>
      <c r="AY150" s="188">
        <v>2</v>
      </c>
      <c r="AZ150" s="410">
        <v>1</v>
      </c>
      <c r="BA150" s="410">
        <v>16</v>
      </c>
      <c r="BB150" s="142">
        <v>7.1513932777937397</v>
      </c>
      <c r="BC150" s="142">
        <v>2.6742089069094299</v>
      </c>
      <c r="BD150" s="75"/>
    </row>
    <row r="151" spans="2:56" ht="11.25" customHeight="1" x14ac:dyDescent="0.25">
      <c r="B151" s="113"/>
      <c r="C151" s="104" t="s">
        <v>694</v>
      </c>
      <c r="D151" s="411">
        <v>404</v>
      </c>
      <c r="E151" s="499">
        <f t="shared" si="12"/>
        <v>1.7259941555445425E-3</v>
      </c>
      <c r="F151" s="188">
        <v>2</v>
      </c>
      <c r="G151" s="410">
        <v>1</v>
      </c>
      <c r="H151" s="410">
        <v>131</v>
      </c>
      <c r="I151" s="142">
        <v>51.534236839525498</v>
      </c>
      <c r="J151" s="142">
        <v>7.1787350445273796</v>
      </c>
      <c r="K151" s="1"/>
      <c r="L151" s="104" t="s">
        <v>912</v>
      </c>
      <c r="M151" s="411">
        <v>91</v>
      </c>
      <c r="N151" s="310">
        <f t="shared" si="13"/>
        <v>1.6562317996505532E-3</v>
      </c>
      <c r="O151" s="410">
        <v>2</v>
      </c>
      <c r="P151" s="410">
        <v>1</v>
      </c>
      <c r="Q151" s="410">
        <v>24</v>
      </c>
      <c r="R151" s="142">
        <v>13.373988648713899</v>
      </c>
      <c r="S151" s="142">
        <v>3.65704643786676</v>
      </c>
      <c r="T151" s="1"/>
      <c r="U151" s="104" t="s">
        <v>819</v>
      </c>
      <c r="V151" s="411">
        <v>143</v>
      </c>
      <c r="W151" s="499">
        <f t="shared" si="14"/>
        <v>1.880218263099073E-3</v>
      </c>
      <c r="X151" s="188">
        <v>10</v>
      </c>
      <c r="Y151" s="410">
        <v>1</v>
      </c>
      <c r="Z151" s="410">
        <v>56</v>
      </c>
      <c r="AA151" s="142">
        <v>139.03692112083701</v>
      </c>
      <c r="AB151" s="142">
        <v>11.791391822886601</v>
      </c>
      <c r="AC151" s="1"/>
      <c r="AD151" s="104" t="s">
        <v>879</v>
      </c>
      <c r="AE151" s="411">
        <v>74</v>
      </c>
      <c r="AF151" s="499">
        <f t="shared" si="15"/>
        <v>1.656666965165219E-3</v>
      </c>
      <c r="AG151" s="188">
        <v>1</v>
      </c>
      <c r="AH151" s="410">
        <v>1</v>
      </c>
      <c r="AI151" s="410">
        <v>10</v>
      </c>
      <c r="AJ151" s="142">
        <v>4.5385317750182601</v>
      </c>
      <c r="AK151" s="142">
        <v>2.1303830113428601</v>
      </c>
      <c r="AL151" s="1"/>
      <c r="AM151" s="104" t="s">
        <v>764</v>
      </c>
      <c r="AN151" s="411">
        <v>39</v>
      </c>
      <c r="AO151" s="499">
        <f t="shared" si="16"/>
        <v>1.4928801102434544E-3</v>
      </c>
      <c r="AP151" s="188">
        <v>5</v>
      </c>
      <c r="AQ151" s="410">
        <v>1</v>
      </c>
      <c r="AR151" s="410">
        <v>40</v>
      </c>
      <c r="AS151" s="142">
        <v>43.579224194608798</v>
      </c>
      <c r="AT151" s="142">
        <v>6.6014562177302096</v>
      </c>
      <c r="AU151" s="1"/>
      <c r="AV151" s="104" t="s">
        <v>755</v>
      </c>
      <c r="AW151" s="411">
        <v>58</v>
      </c>
      <c r="AX151" s="499">
        <f t="shared" si="17"/>
        <v>1.7969451931716084E-3</v>
      </c>
      <c r="AY151" s="188">
        <v>6</v>
      </c>
      <c r="AZ151" s="410">
        <v>1</v>
      </c>
      <c r="BA151" s="410">
        <v>28</v>
      </c>
      <c r="BB151" s="142">
        <v>31.8263971462545</v>
      </c>
      <c r="BC151" s="142">
        <v>5.6414889121804102</v>
      </c>
      <c r="BD151" s="75"/>
    </row>
    <row r="152" spans="2:56" ht="11.25" customHeight="1" x14ac:dyDescent="0.25">
      <c r="B152" s="113"/>
      <c r="C152" s="104" t="s">
        <v>753</v>
      </c>
      <c r="D152" s="411">
        <v>403</v>
      </c>
      <c r="E152" s="499">
        <f t="shared" si="12"/>
        <v>1.7217218927832937E-3</v>
      </c>
      <c r="F152" s="188">
        <v>5</v>
      </c>
      <c r="G152" s="410">
        <v>0</v>
      </c>
      <c r="H152" s="410">
        <v>71</v>
      </c>
      <c r="I152" s="142">
        <v>52.302384720058598</v>
      </c>
      <c r="J152" s="142">
        <v>7.2320387664930701</v>
      </c>
      <c r="K152" s="1"/>
      <c r="L152" s="104" t="s">
        <v>728</v>
      </c>
      <c r="M152" s="411">
        <v>90</v>
      </c>
      <c r="N152" s="310">
        <f t="shared" si="13"/>
        <v>1.6380314502038439E-3</v>
      </c>
      <c r="O152" s="410">
        <v>8</v>
      </c>
      <c r="P152" s="410">
        <v>1</v>
      </c>
      <c r="Q152" s="410">
        <v>90</v>
      </c>
      <c r="R152" s="142">
        <v>113.568024691358</v>
      </c>
      <c r="S152" s="142">
        <v>10.6568299550738</v>
      </c>
      <c r="T152" s="1"/>
      <c r="U152" s="104" t="s">
        <v>879</v>
      </c>
      <c r="V152" s="411">
        <v>140</v>
      </c>
      <c r="W152" s="499">
        <f t="shared" si="14"/>
        <v>1.8407731247123793E-3</v>
      </c>
      <c r="X152" s="188">
        <v>1</v>
      </c>
      <c r="Y152" s="410">
        <v>1</v>
      </c>
      <c r="Z152" s="410">
        <v>11</v>
      </c>
      <c r="AA152" s="142">
        <v>3.1372959183673501</v>
      </c>
      <c r="AB152" s="142">
        <v>1.7712413495532899</v>
      </c>
      <c r="AC152" s="1"/>
      <c r="AD152" s="104" t="s">
        <v>1104</v>
      </c>
      <c r="AE152" s="411">
        <v>74</v>
      </c>
      <c r="AF152" s="499">
        <f t="shared" si="15"/>
        <v>1.656666965165219E-3</v>
      </c>
      <c r="AG152" s="188">
        <v>14</v>
      </c>
      <c r="AH152" s="410">
        <v>1</v>
      </c>
      <c r="AI152" s="410">
        <v>37</v>
      </c>
      <c r="AJ152" s="142">
        <v>96.899926953980994</v>
      </c>
      <c r="AK152" s="142">
        <v>9.8437760515963095</v>
      </c>
      <c r="AL152" s="1"/>
      <c r="AM152" s="104" t="s">
        <v>765</v>
      </c>
      <c r="AN152" s="411">
        <v>39</v>
      </c>
      <c r="AO152" s="499">
        <f t="shared" si="16"/>
        <v>1.4928801102434544E-3</v>
      </c>
      <c r="AP152" s="188">
        <v>2</v>
      </c>
      <c r="AQ152" s="410">
        <v>1</v>
      </c>
      <c r="AR152" s="410">
        <v>12</v>
      </c>
      <c r="AS152" s="142">
        <v>5.1084812623274196</v>
      </c>
      <c r="AT152" s="142">
        <v>2.2601949611322101</v>
      </c>
      <c r="AU152" s="1"/>
      <c r="AV152" s="104" t="s">
        <v>788</v>
      </c>
      <c r="AW152" s="411">
        <v>58</v>
      </c>
      <c r="AX152" s="499">
        <f t="shared" si="17"/>
        <v>1.7969451931716084E-3</v>
      </c>
      <c r="AY152" s="188">
        <v>10</v>
      </c>
      <c r="AZ152" s="410">
        <v>1</v>
      </c>
      <c r="BA152" s="410">
        <v>46</v>
      </c>
      <c r="BB152" s="142">
        <v>101.83026159334101</v>
      </c>
      <c r="BC152" s="142">
        <v>10.0910981361466</v>
      </c>
      <c r="BD152" s="75"/>
    </row>
    <row r="153" spans="2:56" ht="11.25" customHeight="1" x14ac:dyDescent="0.25">
      <c r="B153" s="113"/>
      <c r="C153" s="104" t="s">
        <v>838</v>
      </c>
      <c r="D153" s="411">
        <v>403</v>
      </c>
      <c r="E153" s="499">
        <f t="shared" si="12"/>
        <v>1.7217218927832937E-3</v>
      </c>
      <c r="F153" s="188">
        <v>3</v>
      </c>
      <c r="G153" s="410">
        <v>1</v>
      </c>
      <c r="H153" s="410">
        <v>32</v>
      </c>
      <c r="I153" s="142">
        <v>5.6831210093036697</v>
      </c>
      <c r="J153" s="142">
        <v>2.38392974084885</v>
      </c>
      <c r="K153" s="1"/>
      <c r="L153" s="104" t="s">
        <v>1137</v>
      </c>
      <c r="M153" s="411">
        <v>90</v>
      </c>
      <c r="N153" s="310">
        <f t="shared" si="13"/>
        <v>1.6380314502038439E-3</v>
      </c>
      <c r="O153" s="410">
        <v>6</v>
      </c>
      <c r="P153" s="410">
        <v>1</v>
      </c>
      <c r="Q153" s="410">
        <v>28</v>
      </c>
      <c r="R153" s="142">
        <v>30.5072839506173</v>
      </c>
      <c r="S153" s="142">
        <v>5.5233399271289896</v>
      </c>
      <c r="T153" s="1"/>
      <c r="U153" s="104" t="s">
        <v>1104</v>
      </c>
      <c r="V153" s="411">
        <v>140</v>
      </c>
      <c r="W153" s="499">
        <f t="shared" si="14"/>
        <v>1.8407731247123793E-3</v>
      </c>
      <c r="X153" s="188">
        <v>15</v>
      </c>
      <c r="Y153" s="410">
        <v>1</v>
      </c>
      <c r="Z153" s="410">
        <v>91</v>
      </c>
      <c r="AA153" s="142">
        <v>175.96709183673499</v>
      </c>
      <c r="AB153" s="142">
        <v>13.265258830371</v>
      </c>
      <c r="AC153" s="1"/>
      <c r="AD153" s="104" t="s">
        <v>1148</v>
      </c>
      <c r="AE153" s="411">
        <v>74</v>
      </c>
      <c r="AF153" s="499">
        <f t="shared" si="15"/>
        <v>1.656666965165219E-3</v>
      </c>
      <c r="AG153" s="188">
        <v>18</v>
      </c>
      <c r="AH153" s="410">
        <v>2</v>
      </c>
      <c r="AI153" s="410">
        <v>57</v>
      </c>
      <c r="AJ153" s="142">
        <v>161.629656683711</v>
      </c>
      <c r="AK153" s="142">
        <v>12.713365277679699</v>
      </c>
      <c r="AL153" s="1"/>
      <c r="AM153" s="104" t="s">
        <v>1031</v>
      </c>
      <c r="AN153" s="411">
        <v>39</v>
      </c>
      <c r="AO153" s="499">
        <f t="shared" si="16"/>
        <v>1.4928801102434544E-3</v>
      </c>
      <c r="AP153" s="188">
        <v>6</v>
      </c>
      <c r="AQ153" s="410">
        <v>1</v>
      </c>
      <c r="AR153" s="410">
        <v>35</v>
      </c>
      <c r="AS153" s="142">
        <v>67.113740959894798</v>
      </c>
      <c r="AT153" s="142">
        <v>8.1922976606013798</v>
      </c>
      <c r="AU153" s="1"/>
      <c r="AV153" s="104" t="s">
        <v>1197</v>
      </c>
      <c r="AW153" s="411">
        <v>58</v>
      </c>
      <c r="AX153" s="499">
        <f t="shared" si="17"/>
        <v>1.7969451931716084E-3</v>
      </c>
      <c r="AY153" s="188">
        <v>10</v>
      </c>
      <c r="AZ153" s="410">
        <v>1</v>
      </c>
      <c r="BA153" s="410">
        <v>60</v>
      </c>
      <c r="BB153" s="142">
        <v>81.687574316290096</v>
      </c>
      <c r="BC153" s="142">
        <v>9.0381178525337997</v>
      </c>
      <c r="BD153" s="75"/>
    </row>
    <row r="154" spans="2:56" ht="11.25" customHeight="1" x14ac:dyDescent="0.25">
      <c r="B154" s="113"/>
      <c r="C154" s="104" t="s">
        <v>1061</v>
      </c>
      <c r="D154" s="411">
        <v>403</v>
      </c>
      <c r="E154" s="499">
        <f t="shared" si="12"/>
        <v>1.7217218927832937E-3</v>
      </c>
      <c r="F154" s="188">
        <v>17</v>
      </c>
      <c r="G154" s="410">
        <v>1</v>
      </c>
      <c r="H154" s="410">
        <v>94</v>
      </c>
      <c r="I154" s="142">
        <v>265.92788576987698</v>
      </c>
      <c r="J154" s="142">
        <v>16.3072954768679</v>
      </c>
      <c r="K154" s="1"/>
      <c r="L154" s="104" t="s">
        <v>1054</v>
      </c>
      <c r="M154" s="411">
        <v>89</v>
      </c>
      <c r="N154" s="310">
        <f t="shared" si="13"/>
        <v>1.6198311007571346E-3</v>
      </c>
      <c r="O154" s="410">
        <v>3</v>
      </c>
      <c r="P154" s="410">
        <v>1</v>
      </c>
      <c r="Q154" s="410">
        <v>44</v>
      </c>
      <c r="R154" s="142">
        <v>59.327105163489499</v>
      </c>
      <c r="S154" s="142">
        <v>7.7024090493487503</v>
      </c>
      <c r="T154" s="1"/>
      <c r="U154" s="104" t="s">
        <v>825</v>
      </c>
      <c r="V154" s="411">
        <v>135</v>
      </c>
      <c r="W154" s="499">
        <f t="shared" si="14"/>
        <v>1.7750312274012229E-3</v>
      </c>
      <c r="X154" s="188">
        <v>8</v>
      </c>
      <c r="Y154" s="410">
        <v>1</v>
      </c>
      <c r="Z154" s="410">
        <v>38</v>
      </c>
      <c r="AA154" s="142">
        <v>76.398134430726998</v>
      </c>
      <c r="AB154" s="142">
        <v>8.7406026354437998</v>
      </c>
      <c r="AC154" s="1"/>
      <c r="AD154" s="104" t="s">
        <v>709</v>
      </c>
      <c r="AE154" s="411">
        <v>73</v>
      </c>
      <c r="AF154" s="499">
        <f t="shared" si="15"/>
        <v>1.6342795737440674E-3</v>
      </c>
      <c r="AG154" s="188">
        <v>7</v>
      </c>
      <c r="AH154" s="410">
        <v>1</v>
      </c>
      <c r="AI154" s="410">
        <v>58</v>
      </c>
      <c r="AJ154" s="142">
        <v>76.962281854006406</v>
      </c>
      <c r="AK154" s="142">
        <v>8.7728149333042698</v>
      </c>
      <c r="AL154" s="1"/>
      <c r="AM154" s="104" t="s">
        <v>1136</v>
      </c>
      <c r="AN154" s="411">
        <v>39</v>
      </c>
      <c r="AO154" s="499">
        <f t="shared" si="16"/>
        <v>1.4928801102434544E-3</v>
      </c>
      <c r="AP154" s="188">
        <v>7</v>
      </c>
      <c r="AQ154" s="410">
        <v>1</v>
      </c>
      <c r="AR154" s="410">
        <v>51</v>
      </c>
      <c r="AS154" s="142">
        <v>129.23997370151201</v>
      </c>
      <c r="AT154" s="142">
        <v>11.3683760362469</v>
      </c>
      <c r="AU154" s="1"/>
      <c r="AV154" s="104" t="s">
        <v>685</v>
      </c>
      <c r="AW154" s="411">
        <v>57</v>
      </c>
      <c r="AX154" s="499">
        <f t="shared" si="17"/>
        <v>1.7659633794962356E-3</v>
      </c>
      <c r="AY154" s="188">
        <v>13</v>
      </c>
      <c r="AZ154" s="410">
        <v>1</v>
      </c>
      <c r="BA154" s="410">
        <v>88</v>
      </c>
      <c r="BB154" s="142">
        <v>162.097876269621</v>
      </c>
      <c r="BC154" s="142">
        <v>12.7317664237772</v>
      </c>
      <c r="BD154" s="75"/>
    </row>
    <row r="155" spans="2:56" ht="11.25" customHeight="1" x14ac:dyDescent="0.25">
      <c r="B155" s="113"/>
      <c r="C155" s="104" t="s">
        <v>1156</v>
      </c>
      <c r="D155" s="411">
        <v>402</v>
      </c>
      <c r="E155" s="499">
        <f t="shared" si="12"/>
        <v>1.717449630022045E-3</v>
      </c>
      <c r="F155" s="188">
        <v>11</v>
      </c>
      <c r="G155" s="410">
        <v>1</v>
      </c>
      <c r="H155" s="410">
        <v>81</v>
      </c>
      <c r="I155" s="142">
        <v>116.50484517709999</v>
      </c>
      <c r="J155" s="142">
        <v>10.7937410186228</v>
      </c>
      <c r="K155" s="1"/>
      <c r="L155" s="104" t="s">
        <v>923</v>
      </c>
      <c r="M155" s="411">
        <v>88</v>
      </c>
      <c r="N155" s="310">
        <f t="shared" si="13"/>
        <v>1.6016307513104251E-3</v>
      </c>
      <c r="O155" s="410">
        <v>8</v>
      </c>
      <c r="P155" s="410">
        <v>1</v>
      </c>
      <c r="Q155" s="410">
        <v>45</v>
      </c>
      <c r="R155" s="142">
        <v>64.073217975206603</v>
      </c>
      <c r="S155" s="142">
        <v>8.0045748153919192</v>
      </c>
      <c r="T155" s="1"/>
      <c r="U155" s="104" t="s">
        <v>909</v>
      </c>
      <c r="V155" s="411">
        <v>135</v>
      </c>
      <c r="W155" s="499">
        <f t="shared" si="14"/>
        <v>1.7750312274012229E-3</v>
      </c>
      <c r="X155" s="188">
        <v>6</v>
      </c>
      <c r="Y155" s="410">
        <v>1</v>
      </c>
      <c r="Z155" s="410">
        <v>17</v>
      </c>
      <c r="AA155" s="142">
        <v>11.568175582990399</v>
      </c>
      <c r="AB155" s="142">
        <v>3.4012020791170898</v>
      </c>
      <c r="AC155" s="1"/>
      <c r="AD155" s="104" t="s">
        <v>699</v>
      </c>
      <c r="AE155" s="411">
        <v>72</v>
      </c>
      <c r="AF155" s="499">
        <f t="shared" si="15"/>
        <v>1.6118921823229156E-3</v>
      </c>
      <c r="AG155" s="188">
        <v>7</v>
      </c>
      <c r="AH155" s="410">
        <v>1</v>
      </c>
      <c r="AI155" s="410">
        <v>38</v>
      </c>
      <c r="AJ155" s="142">
        <v>41.7899305555556</v>
      </c>
      <c r="AK155" s="142">
        <v>6.4645131723553302</v>
      </c>
      <c r="AL155" s="1"/>
      <c r="AM155" s="104" t="s">
        <v>1148</v>
      </c>
      <c r="AN155" s="411">
        <v>39</v>
      </c>
      <c r="AO155" s="499">
        <f t="shared" si="16"/>
        <v>1.4928801102434544E-3</v>
      </c>
      <c r="AP155" s="188">
        <v>16</v>
      </c>
      <c r="AQ155" s="410">
        <v>3</v>
      </c>
      <c r="AR155" s="410">
        <v>81</v>
      </c>
      <c r="AS155" s="142">
        <v>217.75279421433299</v>
      </c>
      <c r="AT155" s="142">
        <v>14.756449241410801</v>
      </c>
      <c r="AU155" s="1"/>
      <c r="AV155" s="104" t="s">
        <v>823</v>
      </c>
      <c r="AW155" s="411">
        <v>57</v>
      </c>
      <c r="AX155" s="499">
        <f t="shared" si="17"/>
        <v>1.7659633794962356E-3</v>
      </c>
      <c r="AY155" s="188">
        <v>10</v>
      </c>
      <c r="AZ155" s="410">
        <v>1</v>
      </c>
      <c r="BA155" s="410">
        <v>61</v>
      </c>
      <c r="BB155" s="142">
        <v>185.474299784549</v>
      </c>
      <c r="BC155" s="142">
        <v>13.6188949546044</v>
      </c>
      <c r="BD155" s="75"/>
    </row>
    <row r="156" spans="2:56" ht="11.25" customHeight="1" x14ac:dyDescent="0.25">
      <c r="B156" s="113"/>
      <c r="C156" s="104" t="s">
        <v>819</v>
      </c>
      <c r="D156" s="411">
        <v>398</v>
      </c>
      <c r="E156" s="499">
        <f t="shared" si="12"/>
        <v>1.7003605789770494E-3</v>
      </c>
      <c r="F156" s="188">
        <v>10</v>
      </c>
      <c r="G156" s="410">
        <v>1</v>
      </c>
      <c r="H156" s="410">
        <v>79</v>
      </c>
      <c r="I156" s="142">
        <v>128.34906315497099</v>
      </c>
      <c r="J156" s="142">
        <v>11.329124553775999</v>
      </c>
      <c r="K156" s="1"/>
      <c r="L156" s="104" t="s">
        <v>791</v>
      </c>
      <c r="M156" s="411">
        <v>87</v>
      </c>
      <c r="N156" s="310">
        <f t="shared" si="13"/>
        <v>1.5834304018637157E-3</v>
      </c>
      <c r="O156" s="410">
        <v>5</v>
      </c>
      <c r="P156" s="410">
        <v>1</v>
      </c>
      <c r="Q156" s="410">
        <v>24</v>
      </c>
      <c r="R156" s="142">
        <v>19.800237812128401</v>
      </c>
      <c r="S156" s="142">
        <v>4.4497458143278701</v>
      </c>
      <c r="T156" s="1"/>
      <c r="U156" s="104" t="s">
        <v>1154</v>
      </c>
      <c r="V156" s="411">
        <v>135</v>
      </c>
      <c r="W156" s="499">
        <f t="shared" si="14"/>
        <v>1.7750312274012229E-3</v>
      </c>
      <c r="X156" s="188">
        <v>13</v>
      </c>
      <c r="Y156" s="410">
        <v>1</v>
      </c>
      <c r="Z156" s="410">
        <v>61</v>
      </c>
      <c r="AA156" s="142">
        <v>108.851358024691</v>
      </c>
      <c r="AB156" s="142">
        <v>10.4331854207951</v>
      </c>
      <c r="AC156" s="1"/>
      <c r="AD156" s="104" t="s">
        <v>908</v>
      </c>
      <c r="AE156" s="411">
        <v>72</v>
      </c>
      <c r="AF156" s="499">
        <f t="shared" si="15"/>
        <v>1.6118921823229156E-3</v>
      </c>
      <c r="AG156" s="188">
        <v>10</v>
      </c>
      <c r="AH156" s="410">
        <v>1</v>
      </c>
      <c r="AI156" s="410">
        <v>40</v>
      </c>
      <c r="AJ156" s="142">
        <v>67.411844135802497</v>
      </c>
      <c r="AK156" s="142">
        <v>8.2104716147004897</v>
      </c>
      <c r="AL156" s="1"/>
      <c r="AM156" s="104" t="s">
        <v>726</v>
      </c>
      <c r="AN156" s="411">
        <v>38</v>
      </c>
      <c r="AO156" s="499">
        <f t="shared" si="16"/>
        <v>1.4546011330577248E-3</v>
      </c>
      <c r="AP156" s="188">
        <v>5</v>
      </c>
      <c r="AQ156" s="410">
        <v>2</v>
      </c>
      <c r="AR156" s="410">
        <v>10</v>
      </c>
      <c r="AS156" s="142">
        <v>6.9889196675900296</v>
      </c>
      <c r="AT156" s="142">
        <v>2.64365649576302</v>
      </c>
      <c r="AU156" s="1"/>
      <c r="AV156" s="104" t="s">
        <v>1181</v>
      </c>
      <c r="AW156" s="411">
        <v>57</v>
      </c>
      <c r="AX156" s="499">
        <f t="shared" si="17"/>
        <v>1.7659633794962356E-3</v>
      </c>
      <c r="AY156" s="188">
        <v>3</v>
      </c>
      <c r="AZ156" s="410">
        <v>1</v>
      </c>
      <c r="BA156" s="410">
        <v>54</v>
      </c>
      <c r="BB156" s="142">
        <v>52.1058787319175</v>
      </c>
      <c r="BC156" s="142">
        <v>7.2184401869044796</v>
      </c>
      <c r="BD156" s="75"/>
    </row>
    <row r="157" spans="2:56" ht="11.25" customHeight="1" x14ac:dyDescent="0.25">
      <c r="B157" s="113"/>
      <c r="C157" s="104" t="s">
        <v>867</v>
      </c>
      <c r="D157" s="411">
        <v>398</v>
      </c>
      <c r="E157" s="499">
        <f t="shared" si="12"/>
        <v>1.7003605789770494E-3</v>
      </c>
      <c r="F157" s="188">
        <v>2</v>
      </c>
      <c r="G157" s="410">
        <v>1</v>
      </c>
      <c r="H157" s="410">
        <v>28</v>
      </c>
      <c r="I157" s="142">
        <v>9.4497171788591192</v>
      </c>
      <c r="J157" s="142">
        <v>3.07403922858169</v>
      </c>
      <c r="K157" s="1"/>
      <c r="L157" s="104" t="s">
        <v>689</v>
      </c>
      <c r="M157" s="411">
        <v>85</v>
      </c>
      <c r="N157" s="310">
        <f t="shared" si="13"/>
        <v>1.5470297029702971E-3</v>
      </c>
      <c r="O157" s="410">
        <v>10</v>
      </c>
      <c r="P157" s="410">
        <v>1</v>
      </c>
      <c r="Q157" s="410">
        <v>64</v>
      </c>
      <c r="R157" s="142">
        <v>131.990865051903</v>
      </c>
      <c r="S157" s="142">
        <v>11.4887277386098</v>
      </c>
      <c r="T157" s="1"/>
      <c r="U157" s="104" t="s">
        <v>867</v>
      </c>
      <c r="V157" s="411">
        <v>131</v>
      </c>
      <c r="W157" s="499">
        <f t="shared" si="14"/>
        <v>1.7224377095522976E-3</v>
      </c>
      <c r="X157" s="188">
        <v>1</v>
      </c>
      <c r="Y157" s="410">
        <v>1</v>
      </c>
      <c r="Z157" s="410">
        <v>9</v>
      </c>
      <c r="AA157" s="142">
        <v>2.3162985839985999</v>
      </c>
      <c r="AB157" s="142">
        <v>1.5219390868226601</v>
      </c>
      <c r="AC157" s="1"/>
      <c r="AD157" s="104" t="s">
        <v>1136</v>
      </c>
      <c r="AE157" s="411">
        <v>70</v>
      </c>
      <c r="AF157" s="499">
        <f t="shared" si="15"/>
        <v>1.5671173994806125E-3</v>
      </c>
      <c r="AG157" s="188">
        <v>6</v>
      </c>
      <c r="AH157" s="410">
        <v>1</v>
      </c>
      <c r="AI157" s="410">
        <v>27</v>
      </c>
      <c r="AJ157" s="142">
        <v>32.085714285714303</v>
      </c>
      <c r="AK157" s="142">
        <v>5.6644253270490097</v>
      </c>
      <c r="AL157" s="1"/>
      <c r="AM157" s="104" t="s">
        <v>821</v>
      </c>
      <c r="AN157" s="411">
        <v>38</v>
      </c>
      <c r="AO157" s="499">
        <f t="shared" si="16"/>
        <v>1.4546011330577248E-3</v>
      </c>
      <c r="AP157" s="188">
        <v>10</v>
      </c>
      <c r="AQ157" s="410">
        <v>1</v>
      </c>
      <c r="AR157" s="410">
        <v>43</v>
      </c>
      <c r="AS157" s="142">
        <v>101.759695290859</v>
      </c>
      <c r="AT157" s="142">
        <v>10.087601067194299</v>
      </c>
      <c r="AU157" s="1"/>
      <c r="AV157" s="104" t="s">
        <v>1003</v>
      </c>
      <c r="AW157" s="411">
        <v>56</v>
      </c>
      <c r="AX157" s="499">
        <f t="shared" si="17"/>
        <v>1.7349815658208631E-3</v>
      </c>
      <c r="AY157" s="188">
        <v>3</v>
      </c>
      <c r="AZ157" s="410">
        <v>1</v>
      </c>
      <c r="BA157" s="410">
        <v>19</v>
      </c>
      <c r="BB157" s="142">
        <v>5.7420280612244898</v>
      </c>
      <c r="BC157" s="142">
        <v>2.39625292096316</v>
      </c>
      <c r="BD157" s="75"/>
    </row>
    <row r="158" spans="2:56" ht="11.25" customHeight="1" x14ac:dyDescent="0.25">
      <c r="B158" s="113"/>
      <c r="C158" s="104" t="s">
        <v>879</v>
      </c>
      <c r="D158" s="411">
        <v>394</v>
      </c>
      <c r="E158" s="499">
        <f t="shared" si="12"/>
        <v>1.6832715279320538E-3</v>
      </c>
      <c r="F158" s="188">
        <v>1</v>
      </c>
      <c r="G158" s="410">
        <v>1</v>
      </c>
      <c r="H158" s="410">
        <v>15</v>
      </c>
      <c r="I158" s="142">
        <v>5.0680061325981098</v>
      </c>
      <c r="J158" s="142">
        <v>2.2512232525003202</v>
      </c>
      <c r="K158" s="1"/>
      <c r="L158" s="104" t="s">
        <v>821</v>
      </c>
      <c r="M158" s="411">
        <v>85</v>
      </c>
      <c r="N158" s="310">
        <f t="shared" si="13"/>
        <v>1.5470297029702971E-3</v>
      </c>
      <c r="O158" s="410">
        <v>6</v>
      </c>
      <c r="P158" s="410">
        <v>1</v>
      </c>
      <c r="Q158" s="410">
        <v>27</v>
      </c>
      <c r="R158" s="142">
        <v>26.483598615917</v>
      </c>
      <c r="S158" s="142">
        <v>5.1462217806772497</v>
      </c>
      <c r="T158" s="1"/>
      <c r="U158" s="104" t="s">
        <v>1126</v>
      </c>
      <c r="V158" s="411">
        <v>130</v>
      </c>
      <c r="W158" s="499">
        <f t="shared" si="14"/>
        <v>1.7092893300900663E-3</v>
      </c>
      <c r="X158" s="188">
        <v>14</v>
      </c>
      <c r="Y158" s="410">
        <v>4</v>
      </c>
      <c r="Z158" s="410">
        <v>105</v>
      </c>
      <c r="AA158" s="142">
        <v>166.22254437869799</v>
      </c>
      <c r="AB158" s="142">
        <v>12.892732230939201</v>
      </c>
      <c r="AC158" s="1"/>
      <c r="AD158" s="104" t="s">
        <v>951</v>
      </c>
      <c r="AE158" s="411">
        <v>69</v>
      </c>
      <c r="AF158" s="499">
        <f t="shared" si="15"/>
        <v>1.5447300080594609E-3</v>
      </c>
      <c r="AG158" s="188">
        <v>2</v>
      </c>
      <c r="AH158" s="410">
        <v>1</v>
      </c>
      <c r="AI158" s="410">
        <v>64</v>
      </c>
      <c r="AJ158" s="142">
        <v>58.009241755933601</v>
      </c>
      <c r="AK158" s="142">
        <v>7.6163798326983203</v>
      </c>
      <c r="AL158" s="1"/>
      <c r="AM158" s="104" t="s">
        <v>867</v>
      </c>
      <c r="AN158" s="411">
        <v>38</v>
      </c>
      <c r="AO158" s="499">
        <f t="shared" si="16"/>
        <v>1.4546011330577248E-3</v>
      </c>
      <c r="AP158" s="188">
        <v>1</v>
      </c>
      <c r="AQ158" s="410">
        <v>1</v>
      </c>
      <c r="AR158" s="410">
        <v>11</v>
      </c>
      <c r="AS158" s="142">
        <v>4.5761772853185603</v>
      </c>
      <c r="AT158" s="142">
        <v>2.1392001508317402</v>
      </c>
      <c r="AU158" s="1"/>
      <c r="AV158" s="104" t="s">
        <v>753</v>
      </c>
      <c r="AW158" s="411">
        <v>55</v>
      </c>
      <c r="AX158" s="499">
        <f t="shared" si="17"/>
        <v>1.7039997521454905E-3</v>
      </c>
      <c r="AY158" s="188">
        <v>4</v>
      </c>
      <c r="AZ158" s="410">
        <v>1</v>
      </c>
      <c r="BA158" s="410">
        <v>18</v>
      </c>
      <c r="BB158" s="142">
        <v>23.0459504132231</v>
      </c>
      <c r="BC158" s="142">
        <v>4.8006197946955904</v>
      </c>
      <c r="BD158" s="75"/>
    </row>
    <row r="159" spans="2:56" ht="11.25" customHeight="1" x14ac:dyDescent="0.25">
      <c r="B159" s="113"/>
      <c r="C159" s="104" t="s">
        <v>709</v>
      </c>
      <c r="D159" s="411">
        <v>389</v>
      </c>
      <c r="E159" s="499">
        <f t="shared" si="12"/>
        <v>1.6619102141258097E-3</v>
      </c>
      <c r="F159" s="188">
        <v>6</v>
      </c>
      <c r="G159" s="410">
        <v>1</v>
      </c>
      <c r="H159" s="410">
        <v>58</v>
      </c>
      <c r="I159" s="142">
        <v>46.192729363406301</v>
      </c>
      <c r="J159" s="142">
        <v>6.7965233291298501</v>
      </c>
      <c r="K159" s="1"/>
      <c r="L159" s="104" t="s">
        <v>1081</v>
      </c>
      <c r="M159" s="411">
        <v>85</v>
      </c>
      <c r="N159" s="310">
        <f t="shared" si="13"/>
        <v>1.5470297029702971E-3</v>
      </c>
      <c r="O159" s="410">
        <v>6</v>
      </c>
      <c r="P159" s="410">
        <v>2</v>
      </c>
      <c r="Q159" s="410">
        <v>24</v>
      </c>
      <c r="R159" s="142">
        <v>12.231695501730099</v>
      </c>
      <c r="S159" s="142">
        <v>3.4973840941095</v>
      </c>
      <c r="T159" s="1"/>
      <c r="U159" s="104" t="s">
        <v>1156</v>
      </c>
      <c r="V159" s="411">
        <v>130</v>
      </c>
      <c r="W159" s="499">
        <f t="shared" si="14"/>
        <v>1.7092893300900663E-3</v>
      </c>
      <c r="X159" s="188">
        <v>10</v>
      </c>
      <c r="Y159" s="410">
        <v>1</v>
      </c>
      <c r="Z159" s="410">
        <v>59</v>
      </c>
      <c r="AA159" s="142">
        <v>73.033668639053303</v>
      </c>
      <c r="AB159" s="142">
        <v>8.5459738262560396</v>
      </c>
      <c r="AC159" s="1"/>
      <c r="AD159" s="104" t="s">
        <v>1114</v>
      </c>
      <c r="AE159" s="411">
        <v>69</v>
      </c>
      <c r="AF159" s="499">
        <f t="shared" si="15"/>
        <v>1.5447300080594609E-3</v>
      </c>
      <c r="AG159" s="188">
        <v>3</v>
      </c>
      <c r="AH159" s="410">
        <v>1</v>
      </c>
      <c r="AI159" s="410">
        <v>9</v>
      </c>
      <c r="AJ159" s="142">
        <v>1.91220331863054</v>
      </c>
      <c r="AK159" s="142">
        <v>1.3828243990581499</v>
      </c>
      <c r="AL159" s="1"/>
      <c r="AM159" s="104" t="s">
        <v>1114</v>
      </c>
      <c r="AN159" s="411">
        <v>38</v>
      </c>
      <c r="AO159" s="499">
        <f t="shared" si="16"/>
        <v>1.4546011330577248E-3</v>
      </c>
      <c r="AP159" s="188">
        <v>3</v>
      </c>
      <c r="AQ159" s="410">
        <v>1</v>
      </c>
      <c r="AR159" s="410">
        <v>9</v>
      </c>
      <c r="AS159" s="142">
        <v>4.1440443213296403</v>
      </c>
      <c r="AT159" s="142">
        <v>2.0356925900856502</v>
      </c>
      <c r="AU159" s="1"/>
      <c r="AV159" s="104" t="s">
        <v>846</v>
      </c>
      <c r="AW159" s="411">
        <v>55</v>
      </c>
      <c r="AX159" s="499">
        <f t="shared" si="17"/>
        <v>1.7039997521454905E-3</v>
      </c>
      <c r="AY159" s="188">
        <v>3</v>
      </c>
      <c r="AZ159" s="410">
        <v>1</v>
      </c>
      <c r="BA159" s="410">
        <v>113</v>
      </c>
      <c r="BB159" s="142">
        <v>223.79636363636399</v>
      </c>
      <c r="BC159" s="142">
        <v>14.959824986822699</v>
      </c>
      <c r="BD159" s="75"/>
    </row>
    <row r="160" spans="2:56" ht="11.25" customHeight="1" x14ac:dyDescent="0.25">
      <c r="B160" s="113"/>
      <c r="C160" s="104" t="s">
        <v>770</v>
      </c>
      <c r="D160" s="411">
        <v>387</v>
      </c>
      <c r="E160" s="499">
        <f t="shared" si="12"/>
        <v>1.6533656886033119E-3</v>
      </c>
      <c r="F160" s="188">
        <v>3</v>
      </c>
      <c r="G160" s="410">
        <v>1</v>
      </c>
      <c r="H160" s="410">
        <v>51</v>
      </c>
      <c r="I160" s="142">
        <v>23.729436665798701</v>
      </c>
      <c r="J160" s="142">
        <v>4.8712869619638202</v>
      </c>
      <c r="K160" s="1"/>
      <c r="L160" s="104" t="s">
        <v>982</v>
      </c>
      <c r="M160" s="411">
        <v>84</v>
      </c>
      <c r="N160" s="310">
        <f t="shared" si="13"/>
        <v>1.5288293535235876E-3</v>
      </c>
      <c r="O160" s="410">
        <v>6</v>
      </c>
      <c r="P160" s="410">
        <v>1</v>
      </c>
      <c r="Q160" s="410">
        <v>31</v>
      </c>
      <c r="R160" s="142">
        <v>30.586167800453499</v>
      </c>
      <c r="S160" s="142">
        <v>5.5304762724790297</v>
      </c>
      <c r="T160" s="1"/>
      <c r="U160" s="104" t="s">
        <v>1114</v>
      </c>
      <c r="V160" s="411">
        <v>129</v>
      </c>
      <c r="W160" s="499">
        <f t="shared" si="14"/>
        <v>1.6961409506278352E-3</v>
      </c>
      <c r="X160" s="188">
        <v>2</v>
      </c>
      <c r="Y160" s="410">
        <v>1</v>
      </c>
      <c r="Z160" s="410">
        <v>31</v>
      </c>
      <c r="AA160" s="142">
        <v>8.0949462171744493</v>
      </c>
      <c r="AB160" s="142">
        <v>2.84516189647873</v>
      </c>
      <c r="AC160" s="1"/>
      <c r="AD160" s="104" t="s">
        <v>803</v>
      </c>
      <c r="AE160" s="411">
        <v>68</v>
      </c>
      <c r="AF160" s="499">
        <f t="shared" si="15"/>
        <v>1.5223426166383093E-3</v>
      </c>
      <c r="AG160" s="188">
        <v>2</v>
      </c>
      <c r="AH160" s="410">
        <v>1</v>
      </c>
      <c r="AI160" s="410">
        <v>25</v>
      </c>
      <c r="AJ160" s="142">
        <v>13.893382352941201</v>
      </c>
      <c r="AK160" s="142">
        <v>3.7273827752112001</v>
      </c>
      <c r="AL160" s="1"/>
      <c r="AM160" s="104" t="s">
        <v>709</v>
      </c>
      <c r="AN160" s="411">
        <v>37</v>
      </c>
      <c r="AO160" s="499">
        <f t="shared" si="16"/>
        <v>1.416322155871995E-3</v>
      </c>
      <c r="AP160" s="188">
        <v>7</v>
      </c>
      <c r="AQ160" s="410">
        <v>1</v>
      </c>
      <c r="AR160" s="410">
        <v>33</v>
      </c>
      <c r="AS160" s="142">
        <v>65.979547114682205</v>
      </c>
      <c r="AT160" s="142">
        <v>8.1227795190243999</v>
      </c>
      <c r="AU160" s="1"/>
      <c r="AV160" s="104" t="s">
        <v>977</v>
      </c>
      <c r="AW160" s="411">
        <v>55</v>
      </c>
      <c r="AX160" s="499">
        <f t="shared" si="17"/>
        <v>1.7039997521454905E-3</v>
      </c>
      <c r="AY160" s="188">
        <v>5</v>
      </c>
      <c r="AZ160" s="410">
        <v>1</v>
      </c>
      <c r="BA160" s="410">
        <v>47</v>
      </c>
      <c r="BB160" s="142">
        <v>59.434710743801702</v>
      </c>
      <c r="BC160" s="142">
        <v>7.7093910747737802</v>
      </c>
      <c r="BD160" s="75"/>
    </row>
    <row r="161" spans="2:56" ht="11.25" customHeight="1" x14ac:dyDescent="0.25">
      <c r="B161" s="113"/>
      <c r="C161" s="104" t="s">
        <v>930</v>
      </c>
      <c r="D161" s="411">
        <v>387</v>
      </c>
      <c r="E161" s="499">
        <f t="shared" si="12"/>
        <v>1.6533656886033119E-3</v>
      </c>
      <c r="F161" s="188">
        <v>1</v>
      </c>
      <c r="G161" s="410">
        <v>1</v>
      </c>
      <c r="H161" s="410">
        <v>15</v>
      </c>
      <c r="I161" s="142">
        <v>0.78265862761986804</v>
      </c>
      <c r="J161" s="142">
        <v>0.88467995773605501</v>
      </c>
      <c r="K161" s="1"/>
      <c r="L161" s="104" t="s">
        <v>1017</v>
      </c>
      <c r="M161" s="411">
        <v>84</v>
      </c>
      <c r="N161" s="310">
        <f t="shared" si="13"/>
        <v>1.5288293535235876E-3</v>
      </c>
      <c r="O161" s="410">
        <v>9</v>
      </c>
      <c r="P161" s="410">
        <v>1</v>
      </c>
      <c r="Q161" s="410">
        <v>51</v>
      </c>
      <c r="R161" s="142">
        <v>67.241921768707499</v>
      </c>
      <c r="S161" s="142">
        <v>8.2001171801814792</v>
      </c>
      <c r="T161" s="1"/>
      <c r="U161" s="104" t="s">
        <v>1049</v>
      </c>
      <c r="V161" s="411">
        <v>127</v>
      </c>
      <c r="W161" s="499">
        <f t="shared" si="14"/>
        <v>1.6698441917033725E-3</v>
      </c>
      <c r="X161" s="188">
        <v>4</v>
      </c>
      <c r="Y161" s="410">
        <v>1</v>
      </c>
      <c r="Z161" s="410">
        <v>24</v>
      </c>
      <c r="AA161" s="142">
        <v>21.472378944757899</v>
      </c>
      <c r="AB161" s="142">
        <v>4.6338298355418601</v>
      </c>
      <c r="AC161" s="1"/>
      <c r="AD161" s="104" t="s">
        <v>816</v>
      </c>
      <c r="AE161" s="411">
        <v>68</v>
      </c>
      <c r="AF161" s="499">
        <f t="shared" si="15"/>
        <v>1.5223426166383093E-3</v>
      </c>
      <c r="AG161" s="188">
        <v>11</v>
      </c>
      <c r="AH161" s="410">
        <v>1</v>
      </c>
      <c r="AI161" s="410">
        <v>100</v>
      </c>
      <c r="AJ161" s="142">
        <v>260.02768166089999</v>
      </c>
      <c r="AK161" s="142">
        <v>16.1253738456167</v>
      </c>
      <c r="AL161" s="1"/>
      <c r="AM161" s="104" t="s">
        <v>819</v>
      </c>
      <c r="AN161" s="411">
        <v>37</v>
      </c>
      <c r="AO161" s="499">
        <f t="shared" si="16"/>
        <v>1.416322155871995E-3</v>
      </c>
      <c r="AP161" s="188">
        <v>13</v>
      </c>
      <c r="AQ161" s="410">
        <v>1</v>
      </c>
      <c r="AR161" s="410">
        <v>62</v>
      </c>
      <c r="AS161" s="142">
        <v>192.483564645727</v>
      </c>
      <c r="AT161" s="142">
        <v>13.873844623813801</v>
      </c>
      <c r="AU161" s="1"/>
      <c r="AV161" s="104" t="s">
        <v>1114</v>
      </c>
      <c r="AW161" s="411">
        <v>55</v>
      </c>
      <c r="AX161" s="499">
        <f t="shared" si="17"/>
        <v>1.7039997521454905E-3</v>
      </c>
      <c r="AY161" s="188">
        <v>4</v>
      </c>
      <c r="AZ161" s="410">
        <v>1</v>
      </c>
      <c r="BA161" s="410">
        <v>37</v>
      </c>
      <c r="BB161" s="142">
        <v>22.460826446281001</v>
      </c>
      <c r="BC161" s="142">
        <v>4.7392854362531303</v>
      </c>
      <c r="BD161" s="75"/>
    </row>
    <row r="162" spans="2:56" ht="11.25" customHeight="1" x14ac:dyDescent="0.25">
      <c r="B162" s="113"/>
      <c r="C162" s="104" t="s">
        <v>977</v>
      </c>
      <c r="D162" s="411">
        <v>384</v>
      </c>
      <c r="E162" s="499">
        <f t="shared" si="12"/>
        <v>1.6405489003195653E-3</v>
      </c>
      <c r="F162" s="188">
        <v>4</v>
      </c>
      <c r="G162" s="410">
        <v>1</v>
      </c>
      <c r="H162" s="410">
        <v>66</v>
      </c>
      <c r="I162" s="142">
        <v>31.4269137912326</v>
      </c>
      <c r="J162" s="142">
        <v>5.6059712620769497</v>
      </c>
      <c r="K162" s="1"/>
      <c r="L162" s="104" t="s">
        <v>1076</v>
      </c>
      <c r="M162" s="411">
        <v>84</v>
      </c>
      <c r="N162" s="310">
        <f t="shared" si="13"/>
        <v>1.5288293535235876E-3</v>
      </c>
      <c r="O162" s="410">
        <v>5</v>
      </c>
      <c r="P162" s="410">
        <v>1</v>
      </c>
      <c r="Q162" s="410">
        <v>23</v>
      </c>
      <c r="R162" s="142">
        <v>20.919501133786799</v>
      </c>
      <c r="S162" s="142">
        <v>4.5737841153455001</v>
      </c>
      <c r="T162" s="1"/>
      <c r="U162" s="104" t="s">
        <v>769</v>
      </c>
      <c r="V162" s="411">
        <v>126</v>
      </c>
      <c r="W162" s="499">
        <f t="shared" si="14"/>
        <v>1.6566958122411412E-3</v>
      </c>
      <c r="X162" s="188">
        <v>8</v>
      </c>
      <c r="Y162" s="410">
        <v>1</v>
      </c>
      <c r="Z162" s="410">
        <v>55</v>
      </c>
      <c r="AA162" s="142">
        <v>85.023746535651298</v>
      </c>
      <c r="AB162" s="142">
        <v>9.2208322040719999</v>
      </c>
      <c r="AC162" s="1"/>
      <c r="AD162" s="104" t="s">
        <v>838</v>
      </c>
      <c r="AE162" s="411">
        <v>68</v>
      </c>
      <c r="AF162" s="499">
        <f t="shared" si="15"/>
        <v>1.5223426166383093E-3</v>
      </c>
      <c r="AG162" s="188">
        <v>4</v>
      </c>
      <c r="AH162" s="410">
        <v>1</v>
      </c>
      <c r="AI162" s="410">
        <v>32</v>
      </c>
      <c r="AJ162" s="142">
        <v>17.337370242214501</v>
      </c>
      <c r="AK162" s="142">
        <v>4.1638167877819203</v>
      </c>
      <c r="AL162" s="1"/>
      <c r="AM162" s="104" t="s">
        <v>879</v>
      </c>
      <c r="AN162" s="411">
        <v>37</v>
      </c>
      <c r="AO162" s="499">
        <f t="shared" si="16"/>
        <v>1.416322155871995E-3</v>
      </c>
      <c r="AP162" s="188">
        <v>1</v>
      </c>
      <c r="AQ162" s="410">
        <v>1</v>
      </c>
      <c r="AR162" s="410">
        <v>8</v>
      </c>
      <c r="AS162" s="142">
        <v>3.7750182615047501</v>
      </c>
      <c r="AT162" s="142">
        <v>1.9429406222282599</v>
      </c>
      <c r="AU162" s="1"/>
      <c r="AV162" s="104" t="s">
        <v>720</v>
      </c>
      <c r="AW162" s="411">
        <v>52</v>
      </c>
      <c r="AX162" s="499">
        <f t="shared" si="17"/>
        <v>1.6110543111193729E-3</v>
      </c>
      <c r="AY162" s="188">
        <v>7</v>
      </c>
      <c r="AZ162" s="410">
        <v>1</v>
      </c>
      <c r="BA162" s="410">
        <v>24</v>
      </c>
      <c r="BB162" s="142">
        <v>34.609467455621299</v>
      </c>
      <c r="BC162" s="142">
        <v>5.8829811707688897</v>
      </c>
      <c r="BD162" s="75"/>
    </row>
    <row r="163" spans="2:56" ht="11.25" customHeight="1" x14ac:dyDescent="0.25">
      <c r="B163" s="113"/>
      <c r="C163" s="104" t="s">
        <v>690</v>
      </c>
      <c r="D163" s="411">
        <v>383</v>
      </c>
      <c r="E163" s="499">
        <f t="shared" si="12"/>
        <v>1.6362766375583163E-3</v>
      </c>
      <c r="F163" s="188">
        <v>6</v>
      </c>
      <c r="G163" s="410">
        <v>1</v>
      </c>
      <c r="H163" s="410">
        <v>32</v>
      </c>
      <c r="I163" s="142">
        <v>27.168540245008099</v>
      </c>
      <c r="J163" s="142">
        <v>5.2123449852257604</v>
      </c>
      <c r="K163" s="1"/>
      <c r="L163" s="104" t="s">
        <v>964</v>
      </c>
      <c r="M163" s="411">
        <v>83</v>
      </c>
      <c r="N163" s="310">
        <f t="shared" si="13"/>
        <v>1.5106290040768783E-3</v>
      </c>
      <c r="O163" s="410">
        <v>3</v>
      </c>
      <c r="P163" s="410">
        <v>2</v>
      </c>
      <c r="Q163" s="410">
        <v>11</v>
      </c>
      <c r="R163" s="142">
        <v>2.9020177093917798</v>
      </c>
      <c r="S163" s="142">
        <v>1.70353095345866</v>
      </c>
      <c r="T163" s="1"/>
      <c r="U163" s="104" t="s">
        <v>1022</v>
      </c>
      <c r="V163" s="411">
        <v>126</v>
      </c>
      <c r="W163" s="499">
        <f t="shared" si="14"/>
        <v>1.6566958122411412E-3</v>
      </c>
      <c r="X163" s="188">
        <v>15</v>
      </c>
      <c r="Y163" s="410">
        <v>1</v>
      </c>
      <c r="Z163" s="410">
        <v>142</v>
      </c>
      <c r="AA163" s="142">
        <v>278.03911564625798</v>
      </c>
      <c r="AB163" s="142">
        <v>16.674504959556</v>
      </c>
      <c r="AC163" s="1"/>
      <c r="AD163" s="104" t="s">
        <v>1050</v>
      </c>
      <c r="AE163" s="411">
        <v>68</v>
      </c>
      <c r="AF163" s="499">
        <f t="shared" si="15"/>
        <v>1.5223426166383093E-3</v>
      </c>
      <c r="AG163" s="188">
        <v>12</v>
      </c>
      <c r="AH163" s="410">
        <v>2</v>
      </c>
      <c r="AI163" s="410">
        <v>42</v>
      </c>
      <c r="AJ163" s="142">
        <v>84.0717993079585</v>
      </c>
      <c r="AK163" s="142">
        <v>9.1690675266331496</v>
      </c>
      <c r="AL163" s="1"/>
      <c r="AM163" s="104" t="s">
        <v>929</v>
      </c>
      <c r="AN163" s="411">
        <v>37</v>
      </c>
      <c r="AO163" s="499">
        <f t="shared" si="16"/>
        <v>1.416322155871995E-3</v>
      </c>
      <c r="AP163" s="188">
        <v>10</v>
      </c>
      <c r="AQ163" s="410">
        <v>1</v>
      </c>
      <c r="AR163" s="410">
        <v>90</v>
      </c>
      <c r="AS163" s="142">
        <v>257.732651570489</v>
      </c>
      <c r="AT163" s="142">
        <v>16.054054054054099</v>
      </c>
      <c r="AU163" s="1"/>
      <c r="AV163" s="104" t="s">
        <v>950</v>
      </c>
      <c r="AW163" s="411">
        <v>52</v>
      </c>
      <c r="AX163" s="499">
        <f t="shared" si="17"/>
        <v>1.6110543111193729E-3</v>
      </c>
      <c r="AY163" s="188">
        <v>1</v>
      </c>
      <c r="AZ163" s="410">
        <v>1</v>
      </c>
      <c r="BA163" s="410">
        <v>2</v>
      </c>
      <c r="BB163" s="142">
        <v>1.8860946745562199E-2</v>
      </c>
      <c r="BC163" s="142">
        <v>0.13733516208736299</v>
      </c>
      <c r="BD163" s="75"/>
    </row>
    <row r="164" spans="2:56" ht="11.25" customHeight="1" x14ac:dyDescent="0.25">
      <c r="B164" s="113"/>
      <c r="C164" s="104" t="s">
        <v>816</v>
      </c>
      <c r="D164" s="411">
        <v>378</v>
      </c>
      <c r="E164" s="499">
        <f t="shared" si="12"/>
        <v>1.614915323752072E-3</v>
      </c>
      <c r="F164" s="188">
        <v>12</v>
      </c>
      <c r="G164" s="410">
        <v>1</v>
      </c>
      <c r="H164" s="410">
        <v>100</v>
      </c>
      <c r="I164" s="142">
        <v>195.82881218330999</v>
      </c>
      <c r="J164" s="142">
        <v>13.9938848138503</v>
      </c>
      <c r="K164" s="1"/>
      <c r="L164" s="104" t="s">
        <v>1206</v>
      </c>
      <c r="M164" s="411">
        <v>82</v>
      </c>
      <c r="N164" s="310">
        <f t="shared" si="13"/>
        <v>1.4924286546301689E-3</v>
      </c>
      <c r="O164" s="410">
        <v>8</v>
      </c>
      <c r="P164" s="410">
        <v>1</v>
      </c>
      <c r="Q164" s="410">
        <v>23</v>
      </c>
      <c r="R164" s="142">
        <v>25.4885484830458</v>
      </c>
      <c r="S164" s="142">
        <v>5.0486184727156598</v>
      </c>
      <c r="T164" s="1"/>
      <c r="U164" s="104" t="s">
        <v>878</v>
      </c>
      <c r="V164" s="411">
        <v>125</v>
      </c>
      <c r="W164" s="499">
        <f t="shared" si="14"/>
        <v>1.6435474327789099E-3</v>
      </c>
      <c r="X164" s="188">
        <v>4</v>
      </c>
      <c r="Y164" s="410">
        <v>1</v>
      </c>
      <c r="Z164" s="410">
        <v>25</v>
      </c>
      <c r="AA164" s="142">
        <v>15.366400000000001</v>
      </c>
      <c r="AB164" s="142">
        <v>3.92</v>
      </c>
      <c r="AC164" s="1"/>
      <c r="AD164" s="104" t="s">
        <v>1063</v>
      </c>
      <c r="AE164" s="411">
        <v>68</v>
      </c>
      <c r="AF164" s="499">
        <f t="shared" si="15"/>
        <v>1.5223426166383093E-3</v>
      </c>
      <c r="AG164" s="188">
        <v>6</v>
      </c>
      <c r="AH164" s="410">
        <v>1</v>
      </c>
      <c r="AI164" s="410">
        <v>67</v>
      </c>
      <c r="AJ164" s="142">
        <v>130.265570934256</v>
      </c>
      <c r="AK164" s="142">
        <v>11.413394365142</v>
      </c>
      <c r="AL164" s="1"/>
      <c r="AM164" s="104" t="s">
        <v>1003</v>
      </c>
      <c r="AN164" s="411">
        <v>37</v>
      </c>
      <c r="AO164" s="499">
        <f t="shared" si="16"/>
        <v>1.416322155871995E-3</v>
      </c>
      <c r="AP164" s="188">
        <v>5</v>
      </c>
      <c r="AQ164" s="410">
        <v>1</v>
      </c>
      <c r="AR164" s="410">
        <v>36</v>
      </c>
      <c r="AS164" s="142">
        <v>67.386413440467507</v>
      </c>
      <c r="AT164" s="142">
        <v>8.2089227941592604</v>
      </c>
      <c r="AU164" s="1"/>
      <c r="AV164" s="104" t="s">
        <v>771</v>
      </c>
      <c r="AW164" s="411">
        <v>51</v>
      </c>
      <c r="AX164" s="499">
        <f t="shared" si="17"/>
        <v>1.5800724974440003E-3</v>
      </c>
      <c r="AY164" s="188">
        <v>5</v>
      </c>
      <c r="AZ164" s="410">
        <v>1</v>
      </c>
      <c r="BA164" s="410">
        <v>30</v>
      </c>
      <c r="BB164" s="142">
        <v>37.424067666282198</v>
      </c>
      <c r="BC164" s="142">
        <v>6.1175213662301298</v>
      </c>
      <c r="BD164" s="75"/>
    </row>
    <row r="165" spans="2:56" ht="11.25" customHeight="1" x14ac:dyDescent="0.25">
      <c r="B165" s="113"/>
      <c r="C165" s="104" t="s">
        <v>1148</v>
      </c>
      <c r="D165" s="411">
        <v>375</v>
      </c>
      <c r="E165" s="499">
        <f t="shared" si="12"/>
        <v>1.6020985354683254E-3</v>
      </c>
      <c r="F165" s="188">
        <v>16</v>
      </c>
      <c r="G165" s="410">
        <v>1</v>
      </c>
      <c r="H165" s="410">
        <v>97</v>
      </c>
      <c r="I165" s="142">
        <v>202.54148266666701</v>
      </c>
      <c r="J165" s="142">
        <v>14.2317069484537</v>
      </c>
      <c r="K165" s="1"/>
      <c r="L165" s="104" t="s">
        <v>827</v>
      </c>
      <c r="M165" s="411">
        <v>81</v>
      </c>
      <c r="N165" s="310">
        <f t="shared" si="13"/>
        <v>1.4742283051834596E-3</v>
      </c>
      <c r="O165" s="410">
        <v>14</v>
      </c>
      <c r="P165" s="410">
        <v>1</v>
      </c>
      <c r="Q165" s="410">
        <v>81</v>
      </c>
      <c r="R165" s="142">
        <v>163.29431489102299</v>
      </c>
      <c r="S165" s="142">
        <v>12.7786663972037</v>
      </c>
      <c r="T165" s="1"/>
      <c r="U165" s="104" t="s">
        <v>746</v>
      </c>
      <c r="V165" s="411">
        <v>124</v>
      </c>
      <c r="W165" s="499">
        <f t="shared" si="14"/>
        <v>1.6303990533166788E-3</v>
      </c>
      <c r="X165" s="188">
        <v>3</v>
      </c>
      <c r="Y165" s="410">
        <v>1</v>
      </c>
      <c r="Z165" s="410">
        <v>7</v>
      </c>
      <c r="AA165" s="142">
        <v>1.68054110301769</v>
      </c>
      <c r="AB165" s="142">
        <v>1.29635685789743</v>
      </c>
      <c r="AC165" s="1"/>
      <c r="AD165" s="104" t="s">
        <v>997</v>
      </c>
      <c r="AE165" s="411">
        <v>67</v>
      </c>
      <c r="AF165" s="499">
        <f t="shared" si="15"/>
        <v>1.4999552252171577E-3</v>
      </c>
      <c r="AG165" s="188">
        <v>15</v>
      </c>
      <c r="AH165" s="410">
        <v>1</v>
      </c>
      <c r="AI165" s="410">
        <v>87</v>
      </c>
      <c r="AJ165" s="142">
        <v>245.976386723101</v>
      </c>
      <c r="AK165" s="142">
        <v>15.6836343595195</v>
      </c>
      <c r="AL165" s="1"/>
      <c r="AM165" s="104" t="s">
        <v>1137</v>
      </c>
      <c r="AN165" s="411">
        <v>37</v>
      </c>
      <c r="AO165" s="499">
        <f t="shared" si="16"/>
        <v>1.416322155871995E-3</v>
      </c>
      <c r="AP165" s="188">
        <v>4</v>
      </c>
      <c r="AQ165" s="410">
        <v>1</v>
      </c>
      <c r="AR165" s="410">
        <v>15</v>
      </c>
      <c r="AS165" s="142">
        <v>12.045288531775</v>
      </c>
      <c r="AT165" s="142">
        <v>3.4706322956739499</v>
      </c>
      <c r="AU165" s="1"/>
      <c r="AV165" s="104" t="s">
        <v>1076</v>
      </c>
      <c r="AW165" s="411">
        <v>51</v>
      </c>
      <c r="AX165" s="499">
        <f t="shared" si="17"/>
        <v>1.5800724974440003E-3</v>
      </c>
      <c r="AY165" s="188">
        <v>7</v>
      </c>
      <c r="AZ165" s="410">
        <v>1</v>
      </c>
      <c r="BA165" s="410">
        <v>29</v>
      </c>
      <c r="BB165" s="142">
        <v>42.591311034217597</v>
      </c>
      <c r="BC165" s="142">
        <v>6.5262018842675698</v>
      </c>
      <c r="BD165" s="75"/>
    </row>
    <row r="166" spans="2:56" ht="11.25" customHeight="1" x14ac:dyDescent="0.25">
      <c r="B166" s="113"/>
      <c r="C166" s="104" t="s">
        <v>1114</v>
      </c>
      <c r="D166" s="411">
        <v>368</v>
      </c>
      <c r="E166" s="499">
        <f t="shared" si="12"/>
        <v>1.5721926961395833E-3</v>
      </c>
      <c r="F166" s="188">
        <v>3</v>
      </c>
      <c r="G166" s="410">
        <v>1</v>
      </c>
      <c r="H166" s="410">
        <v>37</v>
      </c>
      <c r="I166" s="142">
        <v>7.8579867674858201</v>
      </c>
      <c r="J166" s="142">
        <v>2.80321008265271</v>
      </c>
      <c r="K166" s="1"/>
      <c r="L166" s="104" t="s">
        <v>929</v>
      </c>
      <c r="M166" s="411">
        <v>81</v>
      </c>
      <c r="N166" s="310">
        <f t="shared" si="13"/>
        <v>1.4742283051834596E-3</v>
      </c>
      <c r="O166" s="410">
        <v>17</v>
      </c>
      <c r="P166" s="410">
        <v>1</v>
      </c>
      <c r="Q166" s="410">
        <v>351</v>
      </c>
      <c r="R166" s="142">
        <v>1604.5185185185201</v>
      </c>
      <c r="S166" s="142">
        <v>40.0564416607182</v>
      </c>
      <c r="T166" s="1"/>
      <c r="U166" s="104" t="s">
        <v>1199</v>
      </c>
      <c r="V166" s="411">
        <v>122</v>
      </c>
      <c r="W166" s="499">
        <f t="shared" si="14"/>
        <v>1.6041022943922162E-3</v>
      </c>
      <c r="X166" s="188">
        <v>34</v>
      </c>
      <c r="Y166" s="410">
        <v>1</v>
      </c>
      <c r="Z166" s="410">
        <v>271</v>
      </c>
      <c r="AA166" s="142">
        <v>2169.4848830959399</v>
      </c>
      <c r="AB166" s="142">
        <v>46.577729475533097</v>
      </c>
      <c r="AC166" s="1"/>
      <c r="AD166" s="104" t="s">
        <v>1149</v>
      </c>
      <c r="AE166" s="411">
        <v>67</v>
      </c>
      <c r="AF166" s="499">
        <f t="shared" si="15"/>
        <v>1.4999552252171577E-3</v>
      </c>
      <c r="AG166" s="188">
        <v>8</v>
      </c>
      <c r="AH166" s="410">
        <v>1</v>
      </c>
      <c r="AI166" s="410">
        <v>40</v>
      </c>
      <c r="AJ166" s="142">
        <v>75.549120071285401</v>
      </c>
      <c r="AK166" s="142">
        <v>8.6918996813864204</v>
      </c>
      <c r="AL166" s="1"/>
      <c r="AM166" s="104" t="s">
        <v>1199</v>
      </c>
      <c r="AN166" s="411">
        <v>37</v>
      </c>
      <c r="AO166" s="499">
        <f t="shared" si="16"/>
        <v>1.416322155871995E-3</v>
      </c>
      <c r="AP166" s="188">
        <v>49</v>
      </c>
      <c r="AQ166" s="410">
        <v>1</v>
      </c>
      <c r="AR166" s="410">
        <v>246</v>
      </c>
      <c r="AS166" s="142">
        <v>4085.3192111029998</v>
      </c>
      <c r="AT166" s="142">
        <v>63.9165018684768</v>
      </c>
      <c r="AU166" s="1"/>
      <c r="AV166" s="104" t="s">
        <v>1166</v>
      </c>
      <c r="AW166" s="411">
        <v>51</v>
      </c>
      <c r="AX166" s="499">
        <f t="shared" si="17"/>
        <v>1.5800724974440003E-3</v>
      </c>
      <c r="AY166" s="188">
        <v>1</v>
      </c>
      <c r="AZ166" s="410">
        <v>1</v>
      </c>
      <c r="BA166" s="410">
        <v>3</v>
      </c>
      <c r="BB166" s="142">
        <v>9.4579008073817694E-2</v>
      </c>
      <c r="BC166" s="142">
        <v>0.30753700277172802</v>
      </c>
      <c r="BD166" s="75"/>
    </row>
    <row r="167" spans="2:56" ht="11.25" customHeight="1" x14ac:dyDescent="0.25">
      <c r="B167" s="113"/>
      <c r="C167" s="104" t="s">
        <v>1053</v>
      </c>
      <c r="D167" s="411">
        <v>367</v>
      </c>
      <c r="E167" s="499">
        <f t="shared" si="12"/>
        <v>1.5679204333783345E-3</v>
      </c>
      <c r="F167" s="188">
        <v>1</v>
      </c>
      <c r="G167" s="410">
        <v>1</v>
      </c>
      <c r="H167" s="410">
        <v>36</v>
      </c>
      <c r="I167" s="142">
        <v>4.7995307708870101</v>
      </c>
      <c r="J167" s="142">
        <v>2.1907831409993599</v>
      </c>
      <c r="K167" s="1"/>
      <c r="L167" s="104" t="s">
        <v>1114</v>
      </c>
      <c r="M167" s="411">
        <v>77</v>
      </c>
      <c r="N167" s="310">
        <f t="shared" si="13"/>
        <v>1.4014269073966219E-3</v>
      </c>
      <c r="O167" s="410">
        <v>2</v>
      </c>
      <c r="P167" s="410">
        <v>1</v>
      </c>
      <c r="Q167" s="410">
        <v>11</v>
      </c>
      <c r="R167" s="142">
        <v>2.8068814302580498</v>
      </c>
      <c r="S167" s="142">
        <v>1.6753750118281101</v>
      </c>
      <c r="T167" s="1"/>
      <c r="U167" s="104" t="s">
        <v>730</v>
      </c>
      <c r="V167" s="411">
        <v>121</v>
      </c>
      <c r="W167" s="499">
        <f t="shared" si="14"/>
        <v>1.5909539149299848E-3</v>
      </c>
      <c r="X167" s="188">
        <v>5</v>
      </c>
      <c r="Y167" s="410">
        <v>1</v>
      </c>
      <c r="Z167" s="410">
        <v>25</v>
      </c>
      <c r="AA167" s="142">
        <v>18.808141520387998</v>
      </c>
      <c r="AB167" s="142">
        <v>4.3368354269430096</v>
      </c>
      <c r="AC167" s="1"/>
      <c r="AD167" s="104" t="s">
        <v>819</v>
      </c>
      <c r="AE167" s="411">
        <v>66</v>
      </c>
      <c r="AF167" s="499">
        <f t="shared" si="15"/>
        <v>1.4775678337960061E-3</v>
      </c>
      <c r="AG167" s="188">
        <v>11</v>
      </c>
      <c r="AH167" s="410">
        <v>1</v>
      </c>
      <c r="AI167" s="410">
        <v>79</v>
      </c>
      <c r="AJ167" s="142">
        <v>228.77525252525299</v>
      </c>
      <c r="AK167" s="142">
        <v>15.1253182619492</v>
      </c>
      <c r="AL167" s="1"/>
      <c r="AM167" s="104" t="s">
        <v>728</v>
      </c>
      <c r="AN167" s="411">
        <v>36</v>
      </c>
      <c r="AO167" s="499">
        <f t="shared" si="16"/>
        <v>1.3780431786862655E-3</v>
      </c>
      <c r="AP167" s="188">
        <v>9</v>
      </c>
      <c r="AQ167" s="410">
        <v>1</v>
      </c>
      <c r="AR167" s="410">
        <v>36</v>
      </c>
      <c r="AS167" s="142">
        <v>43.8888888888889</v>
      </c>
      <c r="AT167" s="142">
        <v>6.6248689714506002</v>
      </c>
      <c r="AU167" s="1"/>
      <c r="AV167" s="104" t="s">
        <v>688</v>
      </c>
      <c r="AW167" s="411">
        <v>49</v>
      </c>
      <c r="AX167" s="499">
        <f t="shared" si="17"/>
        <v>1.5181088700932553E-3</v>
      </c>
      <c r="AY167" s="188">
        <v>6</v>
      </c>
      <c r="AZ167" s="410">
        <v>1</v>
      </c>
      <c r="BA167" s="410">
        <v>22</v>
      </c>
      <c r="BB167" s="142">
        <v>28.156601416076601</v>
      </c>
      <c r="BC167" s="142">
        <v>5.30627943252866</v>
      </c>
      <c r="BD167" s="75"/>
    </row>
    <row r="168" spans="2:56" ht="11.25" customHeight="1" x14ac:dyDescent="0.25">
      <c r="B168" s="113"/>
      <c r="C168" s="104" t="s">
        <v>707</v>
      </c>
      <c r="D168" s="411">
        <v>366</v>
      </c>
      <c r="E168" s="499">
        <f t="shared" si="12"/>
        <v>1.5636481706170857E-3</v>
      </c>
      <c r="F168" s="188">
        <v>9</v>
      </c>
      <c r="G168" s="410">
        <v>1</v>
      </c>
      <c r="H168" s="410">
        <v>89</v>
      </c>
      <c r="I168" s="142">
        <v>221.46301770730699</v>
      </c>
      <c r="J168" s="142">
        <v>14.881633569850701</v>
      </c>
      <c r="K168" s="1"/>
      <c r="L168" s="104" t="s">
        <v>983</v>
      </c>
      <c r="M168" s="411">
        <v>76</v>
      </c>
      <c r="N168" s="310">
        <f t="shared" si="13"/>
        <v>1.3832265579499126E-3</v>
      </c>
      <c r="O168" s="410">
        <v>1</v>
      </c>
      <c r="P168" s="410">
        <v>1</v>
      </c>
      <c r="Q168" s="410">
        <v>10</v>
      </c>
      <c r="R168" s="142">
        <v>1.34262465373961</v>
      </c>
      <c r="S168" s="142">
        <v>1.1587168134361401</v>
      </c>
      <c r="T168" s="1"/>
      <c r="U168" s="104" t="s">
        <v>816</v>
      </c>
      <c r="V168" s="411">
        <v>121</v>
      </c>
      <c r="W168" s="499">
        <f t="shared" si="14"/>
        <v>1.5909539149299848E-3</v>
      </c>
      <c r="X168" s="188">
        <v>16</v>
      </c>
      <c r="Y168" s="410">
        <v>1</v>
      </c>
      <c r="Z168" s="410">
        <v>62</v>
      </c>
      <c r="AA168" s="142">
        <v>243.52421282699299</v>
      </c>
      <c r="AB168" s="142">
        <v>15.605262344061799</v>
      </c>
      <c r="AC168" s="1"/>
      <c r="AD168" s="104" t="s">
        <v>930</v>
      </c>
      <c r="AE168" s="411">
        <v>66</v>
      </c>
      <c r="AF168" s="499">
        <f t="shared" si="15"/>
        <v>1.4775678337960061E-3</v>
      </c>
      <c r="AG168" s="188">
        <v>1</v>
      </c>
      <c r="AH168" s="410">
        <v>1</v>
      </c>
      <c r="AI168" s="410">
        <v>4</v>
      </c>
      <c r="AJ168" s="142">
        <v>0.44742883379247</v>
      </c>
      <c r="AK168" s="142">
        <v>0.66890121377709399</v>
      </c>
      <c r="AL168" s="1"/>
      <c r="AM168" s="104" t="s">
        <v>820</v>
      </c>
      <c r="AN168" s="411">
        <v>36</v>
      </c>
      <c r="AO168" s="499">
        <f t="shared" si="16"/>
        <v>1.3780431786862655E-3</v>
      </c>
      <c r="AP168" s="188">
        <v>9</v>
      </c>
      <c r="AQ168" s="410">
        <v>1</v>
      </c>
      <c r="AR168" s="410">
        <v>31</v>
      </c>
      <c r="AS168" s="142">
        <v>37.767746913580197</v>
      </c>
      <c r="AT168" s="142">
        <v>6.1455469173687298</v>
      </c>
      <c r="AU168" s="1"/>
      <c r="AV168" s="104" t="s">
        <v>1133</v>
      </c>
      <c r="AW168" s="411">
        <v>49</v>
      </c>
      <c r="AX168" s="499">
        <f t="shared" si="17"/>
        <v>1.5181088700932553E-3</v>
      </c>
      <c r="AY168" s="188">
        <v>7</v>
      </c>
      <c r="AZ168" s="410">
        <v>1</v>
      </c>
      <c r="BA168" s="410">
        <v>43</v>
      </c>
      <c r="BB168" s="142">
        <v>53.810079133694302</v>
      </c>
      <c r="BC168" s="142">
        <v>7.3355353678988102</v>
      </c>
      <c r="BD168" s="75"/>
    </row>
    <row r="169" spans="2:56" ht="11.25" customHeight="1" x14ac:dyDescent="0.25">
      <c r="B169" s="113"/>
      <c r="C169" s="104" t="s">
        <v>728</v>
      </c>
      <c r="D169" s="411">
        <v>364</v>
      </c>
      <c r="E169" s="499">
        <f t="shared" si="12"/>
        <v>1.5551036450945879E-3</v>
      </c>
      <c r="F169" s="188">
        <v>11</v>
      </c>
      <c r="G169" s="410">
        <v>1</v>
      </c>
      <c r="H169" s="410">
        <v>90</v>
      </c>
      <c r="I169" s="142">
        <v>159.441454836372</v>
      </c>
      <c r="J169" s="142">
        <v>12.627012902360301</v>
      </c>
      <c r="K169" s="1"/>
      <c r="L169" s="104" t="s">
        <v>1126</v>
      </c>
      <c r="M169" s="411">
        <v>76</v>
      </c>
      <c r="N169" s="310">
        <f t="shared" si="13"/>
        <v>1.3832265579499126E-3</v>
      </c>
      <c r="O169" s="410">
        <v>11</v>
      </c>
      <c r="P169" s="410">
        <v>4</v>
      </c>
      <c r="Q169" s="410">
        <v>36</v>
      </c>
      <c r="R169" s="142">
        <v>40.801939058171797</v>
      </c>
      <c r="S169" s="142">
        <v>6.3876395529312502</v>
      </c>
      <c r="T169" s="1"/>
      <c r="U169" s="104" t="s">
        <v>1148</v>
      </c>
      <c r="V169" s="411">
        <v>121</v>
      </c>
      <c r="W169" s="499">
        <f t="shared" si="14"/>
        <v>1.5909539149299848E-3</v>
      </c>
      <c r="X169" s="188">
        <v>16</v>
      </c>
      <c r="Y169" s="410">
        <v>3</v>
      </c>
      <c r="Z169" s="410">
        <v>97</v>
      </c>
      <c r="AA169" s="142">
        <v>238.581654258589</v>
      </c>
      <c r="AB169" s="142">
        <v>15.446088639477299</v>
      </c>
      <c r="AC169" s="1"/>
      <c r="AD169" s="104" t="s">
        <v>1103</v>
      </c>
      <c r="AE169" s="411">
        <v>66</v>
      </c>
      <c r="AF169" s="499">
        <f t="shared" si="15"/>
        <v>1.4775678337960061E-3</v>
      </c>
      <c r="AG169" s="188">
        <v>21</v>
      </c>
      <c r="AH169" s="410">
        <v>2</v>
      </c>
      <c r="AI169" s="410">
        <v>40</v>
      </c>
      <c r="AJ169" s="142">
        <v>59.791781450872399</v>
      </c>
      <c r="AK169" s="142">
        <v>7.7325145619566999</v>
      </c>
      <c r="AL169" s="1"/>
      <c r="AM169" s="104" t="s">
        <v>979</v>
      </c>
      <c r="AN169" s="411">
        <v>36</v>
      </c>
      <c r="AO169" s="499">
        <f t="shared" si="16"/>
        <v>1.3780431786862655E-3</v>
      </c>
      <c r="AP169" s="188">
        <v>16</v>
      </c>
      <c r="AQ169" s="410">
        <v>2</v>
      </c>
      <c r="AR169" s="410">
        <v>126</v>
      </c>
      <c r="AS169" s="142">
        <v>605.27469135802505</v>
      </c>
      <c r="AT169" s="142">
        <v>24.6023310147235</v>
      </c>
      <c r="AU169" s="1"/>
      <c r="AV169" s="104" t="s">
        <v>962</v>
      </c>
      <c r="AW169" s="411">
        <v>48</v>
      </c>
      <c r="AX169" s="499">
        <f t="shared" si="17"/>
        <v>1.4871270564178827E-3</v>
      </c>
      <c r="AY169" s="188">
        <v>8</v>
      </c>
      <c r="AZ169" s="410">
        <v>2</v>
      </c>
      <c r="BA169" s="410">
        <v>40</v>
      </c>
      <c r="BB169" s="142">
        <v>48.7703993055556</v>
      </c>
      <c r="BC169" s="142">
        <v>6.98358069370975</v>
      </c>
      <c r="BD169" s="75"/>
    </row>
    <row r="170" spans="2:56" ht="11.25" customHeight="1" x14ac:dyDescent="0.25">
      <c r="B170" s="113"/>
      <c r="C170" s="104" t="s">
        <v>1112</v>
      </c>
      <c r="D170" s="411">
        <v>360</v>
      </c>
      <c r="E170" s="499">
        <f t="shared" si="12"/>
        <v>1.5380145940495924E-3</v>
      </c>
      <c r="F170" s="188">
        <v>5</v>
      </c>
      <c r="G170" s="410">
        <v>1</v>
      </c>
      <c r="H170" s="410">
        <v>78</v>
      </c>
      <c r="I170" s="142">
        <v>82.372214506172796</v>
      </c>
      <c r="J170" s="142">
        <v>9.0759139763537195</v>
      </c>
      <c r="K170" s="1"/>
      <c r="L170" s="104" t="s">
        <v>1165</v>
      </c>
      <c r="M170" s="411">
        <v>75</v>
      </c>
      <c r="N170" s="310">
        <f t="shared" si="13"/>
        <v>1.3650262085032033E-3</v>
      </c>
      <c r="O170" s="410">
        <v>2</v>
      </c>
      <c r="P170" s="410">
        <v>1</v>
      </c>
      <c r="Q170" s="410">
        <v>32</v>
      </c>
      <c r="R170" s="142">
        <v>25.528888888888901</v>
      </c>
      <c r="S170" s="142">
        <v>5.0526120857323802</v>
      </c>
      <c r="T170" s="1"/>
      <c r="U170" s="104" t="s">
        <v>838</v>
      </c>
      <c r="V170" s="411">
        <v>119</v>
      </c>
      <c r="W170" s="499">
        <f t="shared" si="14"/>
        <v>1.5646571560055224E-3</v>
      </c>
      <c r="X170" s="188">
        <v>3</v>
      </c>
      <c r="Y170" s="410">
        <v>1</v>
      </c>
      <c r="Z170" s="410">
        <v>12</v>
      </c>
      <c r="AA170" s="142">
        <v>2.7349763434785701</v>
      </c>
      <c r="AB170" s="142">
        <v>1.65377638859628</v>
      </c>
      <c r="AC170" s="1"/>
      <c r="AD170" s="104" t="s">
        <v>1165</v>
      </c>
      <c r="AE170" s="411">
        <v>64</v>
      </c>
      <c r="AF170" s="499">
        <f t="shared" si="15"/>
        <v>1.432793050953703E-3</v>
      </c>
      <c r="AG170" s="188">
        <v>2</v>
      </c>
      <c r="AH170" s="410">
        <v>1</v>
      </c>
      <c r="AI170" s="410">
        <v>8</v>
      </c>
      <c r="AJ170" s="142">
        <v>1.08984375</v>
      </c>
      <c r="AK170" s="142">
        <v>1.0439558180306301</v>
      </c>
      <c r="AL170" s="1"/>
      <c r="AM170" s="104" t="s">
        <v>1023</v>
      </c>
      <c r="AN170" s="411">
        <v>36</v>
      </c>
      <c r="AO170" s="499">
        <f t="shared" si="16"/>
        <v>1.3780431786862655E-3</v>
      </c>
      <c r="AP170" s="188">
        <v>12</v>
      </c>
      <c r="AQ170" s="410">
        <v>1</v>
      </c>
      <c r="AR170" s="410">
        <v>83</v>
      </c>
      <c r="AS170" s="142">
        <v>359.91589506172801</v>
      </c>
      <c r="AT170" s="142">
        <v>18.9714494718176</v>
      </c>
      <c r="AU170" s="1"/>
      <c r="AV170" s="104" t="s">
        <v>1141</v>
      </c>
      <c r="AW170" s="411">
        <v>48</v>
      </c>
      <c r="AX170" s="499">
        <f t="shared" si="17"/>
        <v>1.4871270564178827E-3</v>
      </c>
      <c r="AY170" s="188">
        <v>10</v>
      </c>
      <c r="AZ170" s="410">
        <v>1</v>
      </c>
      <c r="BA170" s="410">
        <v>28</v>
      </c>
      <c r="BB170" s="142">
        <v>31.7391493055556</v>
      </c>
      <c r="BC170" s="142">
        <v>5.6337509090796303</v>
      </c>
      <c r="BD170" s="75"/>
    </row>
    <row r="171" spans="2:56" ht="11.25" customHeight="1" x14ac:dyDescent="0.25">
      <c r="B171" s="113"/>
      <c r="C171" s="104" t="s">
        <v>1074</v>
      </c>
      <c r="D171" s="411">
        <v>359</v>
      </c>
      <c r="E171" s="499">
        <f t="shared" si="12"/>
        <v>1.5337423312883436E-3</v>
      </c>
      <c r="F171" s="188">
        <v>4</v>
      </c>
      <c r="G171" s="410">
        <v>1</v>
      </c>
      <c r="H171" s="410">
        <v>33</v>
      </c>
      <c r="I171" s="142">
        <v>13.083526664132</v>
      </c>
      <c r="J171" s="142">
        <v>3.6171157935753202</v>
      </c>
      <c r="K171" s="1"/>
      <c r="L171" s="104" t="s">
        <v>1208</v>
      </c>
      <c r="M171" s="411">
        <v>75</v>
      </c>
      <c r="N171" s="310">
        <f t="shared" si="13"/>
        <v>1.3650262085032033E-3</v>
      </c>
      <c r="O171" s="410">
        <v>3</v>
      </c>
      <c r="P171" s="410">
        <v>1</v>
      </c>
      <c r="Q171" s="410">
        <v>12</v>
      </c>
      <c r="R171" s="142">
        <v>3.1903999999999999</v>
      </c>
      <c r="S171" s="142">
        <v>1.7861690849412899</v>
      </c>
      <c r="T171" s="1"/>
      <c r="U171" s="104" t="s">
        <v>755</v>
      </c>
      <c r="V171" s="411">
        <v>118</v>
      </c>
      <c r="W171" s="499">
        <f t="shared" si="14"/>
        <v>1.5515087765432911E-3</v>
      </c>
      <c r="X171" s="188">
        <v>5</v>
      </c>
      <c r="Y171" s="410">
        <v>1</v>
      </c>
      <c r="Z171" s="410">
        <v>22</v>
      </c>
      <c r="AA171" s="142">
        <v>16.439816144786001</v>
      </c>
      <c r="AB171" s="142">
        <v>4.0546043142070003</v>
      </c>
      <c r="AC171" s="1"/>
      <c r="AD171" s="104" t="s">
        <v>694</v>
      </c>
      <c r="AE171" s="411">
        <v>63</v>
      </c>
      <c r="AF171" s="499">
        <f t="shared" si="15"/>
        <v>1.4104056595325512E-3</v>
      </c>
      <c r="AG171" s="188">
        <v>3</v>
      </c>
      <c r="AH171" s="410">
        <v>1</v>
      </c>
      <c r="AI171" s="410">
        <v>24</v>
      </c>
      <c r="AJ171" s="142">
        <v>21.826656588561299</v>
      </c>
      <c r="AK171" s="142">
        <v>4.6719007468653899</v>
      </c>
      <c r="AL171" s="1"/>
      <c r="AM171" s="104" t="s">
        <v>1097</v>
      </c>
      <c r="AN171" s="411">
        <v>36</v>
      </c>
      <c r="AO171" s="499">
        <f t="shared" si="16"/>
        <v>1.3780431786862655E-3</v>
      </c>
      <c r="AP171" s="188">
        <v>8</v>
      </c>
      <c r="AQ171" s="410">
        <v>2</v>
      </c>
      <c r="AR171" s="410">
        <v>40</v>
      </c>
      <c r="AS171" s="142">
        <v>79.376543209876502</v>
      </c>
      <c r="AT171" s="142">
        <v>8.90935144720852</v>
      </c>
      <c r="AU171" s="1"/>
      <c r="AV171" s="104" t="s">
        <v>730</v>
      </c>
      <c r="AW171" s="411">
        <v>47</v>
      </c>
      <c r="AX171" s="499">
        <f t="shared" si="17"/>
        <v>1.4561452427425102E-3</v>
      </c>
      <c r="AY171" s="188">
        <v>4</v>
      </c>
      <c r="AZ171" s="410">
        <v>1</v>
      </c>
      <c r="BA171" s="410">
        <v>13</v>
      </c>
      <c r="BB171" s="142">
        <v>6.8872793119058402</v>
      </c>
      <c r="BC171" s="142">
        <v>2.6243626487027001</v>
      </c>
      <c r="BD171" s="75"/>
    </row>
    <row r="172" spans="2:56" ht="11.25" customHeight="1" x14ac:dyDescent="0.25">
      <c r="B172" s="113"/>
      <c r="C172" s="104" t="s">
        <v>755</v>
      </c>
      <c r="D172" s="411">
        <v>357</v>
      </c>
      <c r="E172" s="499">
        <f t="shared" si="12"/>
        <v>1.5251978057658458E-3</v>
      </c>
      <c r="F172" s="188">
        <v>6</v>
      </c>
      <c r="G172" s="410">
        <v>1</v>
      </c>
      <c r="H172" s="410">
        <v>28</v>
      </c>
      <c r="I172" s="142">
        <v>23.023279900195401</v>
      </c>
      <c r="J172" s="142">
        <v>4.7982580068390801</v>
      </c>
      <c r="K172" s="1"/>
      <c r="L172" s="104" t="s">
        <v>1056</v>
      </c>
      <c r="M172" s="411">
        <v>74</v>
      </c>
      <c r="N172" s="310">
        <f t="shared" si="13"/>
        <v>1.346825859056494E-3</v>
      </c>
      <c r="O172" s="410">
        <v>8</v>
      </c>
      <c r="P172" s="410">
        <v>1</v>
      </c>
      <c r="Q172" s="410">
        <v>33</v>
      </c>
      <c r="R172" s="142">
        <v>71.033783783783804</v>
      </c>
      <c r="S172" s="142">
        <v>8.4281542335071098</v>
      </c>
      <c r="T172" s="1"/>
      <c r="U172" s="104" t="s">
        <v>1003</v>
      </c>
      <c r="V172" s="411">
        <v>118</v>
      </c>
      <c r="W172" s="499">
        <f t="shared" si="14"/>
        <v>1.5515087765432911E-3</v>
      </c>
      <c r="X172" s="188">
        <v>7</v>
      </c>
      <c r="Y172" s="410">
        <v>1</v>
      </c>
      <c r="Z172" s="410">
        <v>50</v>
      </c>
      <c r="AA172" s="142">
        <v>91.487862683136996</v>
      </c>
      <c r="AB172" s="142">
        <v>9.5649287860985694</v>
      </c>
      <c r="AC172" s="1"/>
      <c r="AD172" s="104" t="s">
        <v>829</v>
      </c>
      <c r="AE172" s="411">
        <v>63</v>
      </c>
      <c r="AF172" s="499">
        <f t="shared" si="15"/>
        <v>1.4104056595325512E-3</v>
      </c>
      <c r="AG172" s="188">
        <v>19</v>
      </c>
      <c r="AH172" s="410">
        <v>1</v>
      </c>
      <c r="AI172" s="410">
        <v>60</v>
      </c>
      <c r="AJ172" s="142">
        <v>215.854875283447</v>
      </c>
      <c r="AK172" s="142">
        <v>14.6920003839997</v>
      </c>
      <c r="AL172" s="1"/>
      <c r="AM172" s="104" t="s">
        <v>950</v>
      </c>
      <c r="AN172" s="411">
        <v>35</v>
      </c>
      <c r="AO172" s="499">
        <f t="shared" si="16"/>
        <v>1.3397642015005359E-3</v>
      </c>
      <c r="AP172" s="188">
        <v>1</v>
      </c>
      <c r="AQ172" s="410">
        <v>1</v>
      </c>
      <c r="AR172" s="410">
        <v>5</v>
      </c>
      <c r="AS172" s="142">
        <v>0.66122448979591797</v>
      </c>
      <c r="AT172" s="142">
        <v>0.81315711261472601</v>
      </c>
      <c r="AU172" s="1"/>
      <c r="AV172" s="104" t="s">
        <v>1054</v>
      </c>
      <c r="AW172" s="411">
        <v>47</v>
      </c>
      <c r="AX172" s="499">
        <f t="shared" si="17"/>
        <v>1.4561452427425102E-3</v>
      </c>
      <c r="AY172" s="188">
        <v>2</v>
      </c>
      <c r="AZ172" s="410">
        <v>1</v>
      </c>
      <c r="BA172" s="410">
        <v>25</v>
      </c>
      <c r="BB172" s="142">
        <v>18.248981439565402</v>
      </c>
      <c r="BC172" s="142">
        <v>4.27188265751359</v>
      </c>
      <c r="BD172" s="75"/>
    </row>
    <row r="173" spans="2:56" ht="11.25" customHeight="1" x14ac:dyDescent="0.25">
      <c r="B173" s="113"/>
      <c r="C173" s="104" t="s">
        <v>1133</v>
      </c>
      <c r="D173" s="411">
        <v>356</v>
      </c>
      <c r="E173" s="499">
        <f t="shared" si="12"/>
        <v>1.520925543004597E-3</v>
      </c>
      <c r="F173" s="188">
        <v>6</v>
      </c>
      <c r="G173" s="410">
        <v>1</v>
      </c>
      <c r="H173" s="410">
        <v>83</v>
      </c>
      <c r="I173" s="142">
        <v>71.1801224592854</v>
      </c>
      <c r="J173" s="142">
        <v>8.4368313044226202</v>
      </c>
      <c r="K173" s="1"/>
      <c r="L173" s="104" t="s">
        <v>823</v>
      </c>
      <c r="M173" s="411">
        <v>73</v>
      </c>
      <c r="N173" s="310">
        <f t="shared" si="13"/>
        <v>1.3286255096097844E-3</v>
      </c>
      <c r="O173" s="410">
        <v>10</v>
      </c>
      <c r="P173" s="410">
        <v>1</v>
      </c>
      <c r="Q173" s="410">
        <v>42</v>
      </c>
      <c r="R173" s="142">
        <v>128.711202852318</v>
      </c>
      <c r="S173" s="142">
        <v>11.3450959825079</v>
      </c>
      <c r="T173" s="1"/>
      <c r="U173" s="104" t="s">
        <v>1063</v>
      </c>
      <c r="V173" s="411">
        <v>118</v>
      </c>
      <c r="W173" s="499">
        <f t="shared" si="14"/>
        <v>1.5515087765432911E-3</v>
      </c>
      <c r="X173" s="188">
        <v>7</v>
      </c>
      <c r="Y173" s="410">
        <v>1</v>
      </c>
      <c r="Z173" s="410">
        <v>45</v>
      </c>
      <c r="AA173" s="142">
        <v>83.409436943407101</v>
      </c>
      <c r="AB173" s="142">
        <v>9.1328767068983794</v>
      </c>
      <c r="AC173" s="1"/>
      <c r="AD173" s="104" t="s">
        <v>902</v>
      </c>
      <c r="AE173" s="411">
        <v>63</v>
      </c>
      <c r="AF173" s="499">
        <f t="shared" si="15"/>
        <v>1.4104056595325512E-3</v>
      </c>
      <c r="AG173" s="188">
        <v>2</v>
      </c>
      <c r="AH173" s="410">
        <v>1</v>
      </c>
      <c r="AI173" s="410">
        <v>16</v>
      </c>
      <c r="AJ173" s="142">
        <v>6.7926429831191699</v>
      </c>
      <c r="AK173" s="142">
        <v>2.6062699367331801</v>
      </c>
      <c r="AL173" s="1"/>
      <c r="AM173" s="104" t="s">
        <v>1034</v>
      </c>
      <c r="AN173" s="411">
        <v>35</v>
      </c>
      <c r="AO173" s="499">
        <f t="shared" si="16"/>
        <v>1.3397642015005359E-3</v>
      </c>
      <c r="AP173" s="188">
        <v>4</v>
      </c>
      <c r="AQ173" s="410">
        <v>1</v>
      </c>
      <c r="AR173" s="410">
        <v>21</v>
      </c>
      <c r="AS173" s="142">
        <v>26.370612244897998</v>
      </c>
      <c r="AT173" s="142">
        <v>5.1352324431225096</v>
      </c>
      <c r="AU173" s="1"/>
      <c r="AV173" s="104" t="s">
        <v>719</v>
      </c>
      <c r="AW173" s="411">
        <v>46</v>
      </c>
      <c r="AX173" s="499">
        <f t="shared" si="17"/>
        <v>1.4251634290671376E-3</v>
      </c>
      <c r="AY173" s="188">
        <v>3</v>
      </c>
      <c r="AZ173" s="410">
        <v>1</v>
      </c>
      <c r="BA173" s="410">
        <v>18</v>
      </c>
      <c r="BB173" s="142">
        <v>13.7244801512287</v>
      </c>
      <c r="BC173" s="142">
        <v>3.7046565496991399</v>
      </c>
      <c r="BD173" s="75"/>
    </row>
    <row r="174" spans="2:56" ht="11.25" customHeight="1" x14ac:dyDescent="0.25">
      <c r="B174" s="113"/>
      <c r="C174" s="104" t="s">
        <v>828</v>
      </c>
      <c r="D174" s="411">
        <v>354</v>
      </c>
      <c r="E174" s="499">
        <f t="shared" si="12"/>
        <v>1.5123810174820992E-3</v>
      </c>
      <c r="F174" s="188">
        <v>20</v>
      </c>
      <c r="G174" s="410">
        <v>1</v>
      </c>
      <c r="H174" s="410">
        <v>107</v>
      </c>
      <c r="I174" s="142">
        <v>339.32165086660899</v>
      </c>
      <c r="J174" s="142">
        <v>18.420685407080001</v>
      </c>
      <c r="K174" s="1"/>
      <c r="L174" s="104" t="s">
        <v>973</v>
      </c>
      <c r="M174" s="411">
        <v>73</v>
      </c>
      <c r="N174" s="310">
        <f t="shared" si="13"/>
        <v>1.3286255096097844E-3</v>
      </c>
      <c r="O174" s="410">
        <v>1</v>
      </c>
      <c r="P174" s="410">
        <v>1</v>
      </c>
      <c r="Q174" s="410">
        <v>8</v>
      </c>
      <c r="R174" s="142">
        <v>1.1690748733345799</v>
      </c>
      <c r="S174" s="142">
        <v>1.08123765811897</v>
      </c>
      <c r="T174" s="1"/>
      <c r="U174" s="104" t="s">
        <v>1182</v>
      </c>
      <c r="V174" s="411">
        <v>117</v>
      </c>
      <c r="W174" s="499">
        <f t="shared" si="14"/>
        <v>1.5383603970810598E-3</v>
      </c>
      <c r="X174" s="188">
        <v>1</v>
      </c>
      <c r="Y174" s="410">
        <v>1</v>
      </c>
      <c r="Z174" s="410">
        <v>31</v>
      </c>
      <c r="AA174" s="142">
        <v>10.415223902403399</v>
      </c>
      <c r="AB174" s="142">
        <v>3.22726260202101</v>
      </c>
      <c r="AC174" s="1"/>
      <c r="AD174" s="104" t="s">
        <v>862</v>
      </c>
      <c r="AE174" s="411">
        <v>62</v>
      </c>
      <c r="AF174" s="499">
        <f t="shared" si="15"/>
        <v>1.3880182681113996E-3</v>
      </c>
      <c r="AG174" s="188">
        <v>10</v>
      </c>
      <c r="AH174" s="410">
        <v>1</v>
      </c>
      <c r="AI174" s="410">
        <v>32</v>
      </c>
      <c r="AJ174" s="142">
        <v>86.283038501560895</v>
      </c>
      <c r="AK174" s="142">
        <v>9.2888663733289292</v>
      </c>
      <c r="AL174" s="1"/>
      <c r="AM174" s="104" t="s">
        <v>1158</v>
      </c>
      <c r="AN174" s="411">
        <v>35</v>
      </c>
      <c r="AO174" s="499">
        <f t="shared" si="16"/>
        <v>1.3397642015005359E-3</v>
      </c>
      <c r="AP174" s="188">
        <v>11</v>
      </c>
      <c r="AQ174" s="410">
        <v>1</v>
      </c>
      <c r="AR174" s="410">
        <v>123</v>
      </c>
      <c r="AS174" s="142">
        <v>406.94204081632699</v>
      </c>
      <c r="AT174" s="142">
        <v>20.1728044856516</v>
      </c>
      <c r="AU174" s="1"/>
      <c r="AV174" s="104" t="s">
        <v>976</v>
      </c>
      <c r="AW174" s="411">
        <v>46</v>
      </c>
      <c r="AX174" s="499">
        <f t="shared" si="17"/>
        <v>1.4251634290671376E-3</v>
      </c>
      <c r="AY174" s="188">
        <v>6</v>
      </c>
      <c r="AZ174" s="410">
        <v>1</v>
      </c>
      <c r="BA174" s="410">
        <v>35</v>
      </c>
      <c r="BB174" s="142">
        <v>50.4442344045369</v>
      </c>
      <c r="BC174" s="142">
        <v>7.1024104643801698</v>
      </c>
      <c r="BD174" s="75"/>
    </row>
    <row r="175" spans="2:56" ht="11.25" customHeight="1" x14ac:dyDescent="0.25">
      <c r="B175" s="113"/>
      <c r="C175" s="104" t="s">
        <v>820</v>
      </c>
      <c r="D175" s="411">
        <v>349</v>
      </c>
      <c r="E175" s="499">
        <f t="shared" si="12"/>
        <v>1.4910197036758549E-3</v>
      </c>
      <c r="F175" s="188">
        <v>9</v>
      </c>
      <c r="G175" s="410">
        <v>1</v>
      </c>
      <c r="H175" s="410">
        <v>73</v>
      </c>
      <c r="I175" s="142">
        <v>65.966240014449795</v>
      </c>
      <c r="J175" s="142">
        <v>8.1219603553852604</v>
      </c>
      <c r="K175" s="1"/>
      <c r="L175" s="104" t="s">
        <v>721</v>
      </c>
      <c r="M175" s="411">
        <v>72</v>
      </c>
      <c r="N175" s="310">
        <f t="shared" si="13"/>
        <v>1.3104251601630751E-3</v>
      </c>
      <c r="O175" s="410">
        <v>5</v>
      </c>
      <c r="P175" s="410">
        <v>1</v>
      </c>
      <c r="Q175" s="410">
        <v>30</v>
      </c>
      <c r="R175" s="142">
        <v>21.638695987654302</v>
      </c>
      <c r="S175" s="142">
        <v>4.6517411780594902</v>
      </c>
      <c r="T175" s="1"/>
      <c r="U175" s="104" t="s">
        <v>708</v>
      </c>
      <c r="V175" s="411">
        <v>115</v>
      </c>
      <c r="W175" s="499">
        <f t="shared" si="14"/>
        <v>1.5120636381565971E-3</v>
      </c>
      <c r="X175" s="188">
        <v>10</v>
      </c>
      <c r="Y175" s="410">
        <v>1</v>
      </c>
      <c r="Z175" s="410">
        <v>77</v>
      </c>
      <c r="AA175" s="142">
        <v>164.66344045368601</v>
      </c>
      <c r="AB175" s="142">
        <v>12.832125328786599</v>
      </c>
      <c r="AC175" s="1"/>
      <c r="AD175" s="104" t="s">
        <v>721</v>
      </c>
      <c r="AE175" s="411">
        <v>61</v>
      </c>
      <c r="AF175" s="499">
        <f t="shared" si="15"/>
        <v>1.365630876690248E-3</v>
      </c>
      <c r="AG175" s="188">
        <v>4</v>
      </c>
      <c r="AH175" s="410">
        <v>1</v>
      </c>
      <c r="AI175" s="410">
        <v>46</v>
      </c>
      <c r="AJ175" s="142">
        <v>38.528890083310898</v>
      </c>
      <c r="AK175" s="142">
        <v>6.2071644156821701</v>
      </c>
      <c r="AL175" s="1"/>
      <c r="AM175" s="104" t="s">
        <v>1181</v>
      </c>
      <c r="AN175" s="411">
        <v>35</v>
      </c>
      <c r="AO175" s="499">
        <f t="shared" si="16"/>
        <v>1.3397642015005359E-3</v>
      </c>
      <c r="AP175" s="188">
        <v>2</v>
      </c>
      <c r="AQ175" s="410">
        <v>1</v>
      </c>
      <c r="AR175" s="410">
        <v>9</v>
      </c>
      <c r="AS175" s="142">
        <v>5.3877551020408196</v>
      </c>
      <c r="AT175" s="142">
        <v>2.32115382989599</v>
      </c>
      <c r="AU175" s="1"/>
      <c r="AV175" s="104" t="s">
        <v>922</v>
      </c>
      <c r="AW175" s="411">
        <v>45</v>
      </c>
      <c r="AX175" s="499">
        <f t="shared" si="17"/>
        <v>1.3941816153917651E-3</v>
      </c>
      <c r="AY175" s="188">
        <v>3</v>
      </c>
      <c r="AZ175" s="410">
        <v>1</v>
      </c>
      <c r="BA175" s="410">
        <v>13</v>
      </c>
      <c r="BB175" s="142">
        <v>9.4844444444444491</v>
      </c>
      <c r="BC175" s="142">
        <v>3.0796825233202898</v>
      </c>
      <c r="BD175" s="75"/>
    </row>
    <row r="176" spans="2:56" ht="11.25" customHeight="1" x14ac:dyDescent="0.25">
      <c r="B176" s="113"/>
      <c r="C176" s="104" t="s">
        <v>973</v>
      </c>
      <c r="D176" s="411">
        <v>345</v>
      </c>
      <c r="E176" s="499">
        <f t="shared" si="12"/>
        <v>1.4739306526308593E-3</v>
      </c>
      <c r="F176" s="188">
        <v>1</v>
      </c>
      <c r="G176" s="410">
        <v>1</v>
      </c>
      <c r="H176" s="410">
        <v>14</v>
      </c>
      <c r="I176" s="142">
        <v>2.30559966393615</v>
      </c>
      <c r="J176" s="142">
        <v>1.5184201210258499</v>
      </c>
      <c r="K176" s="1"/>
      <c r="L176" s="104" t="s">
        <v>788</v>
      </c>
      <c r="M176" s="411">
        <v>72</v>
      </c>
      <c r="N176" s="310">
        <f t="shared" si="13"/>
        <v>1.3104251601630751E-3</v>
      </c>
      <c r="O176" s="410">
        <v>9</v>
      </c>
      <c r="P176" s="410">
        <v>1</v>
      </c>
      <c r="Q176" s="410">
        <v>38</v>
      </c>
      <c r="R176" s="142">
        <v>66.865547839506206</v>
      </c>
      <c r="S176" s="142">
        <v>8.17713567451991</v>
      </c>
      <c r="T176" s="1"/>
      <c r="U176" s="104" t="s">
        <v>993</v>
      </c>
      <c r="V176" s="411">
        <v>114</v>
      </c>
      <c r="W176" s="499">
        <f t="shared" si="14"/>
        <v>1.4989152586943658E-3</v>
      </c>
      <c r="X176" s="188">
        <v>3</v>
      </c>
      <c r="Y176" s="410">
        <v>1</v>
      </c>
      <c r="Z176" s="410">
        <v>28</v>
      </c>
      <c r="AA176" s="142">
        <v>16.332102185287798</v>
      </c>
      <c r="AB176" s="142">
        <v>4.0412995663879903</v>
      </c>
      <c r="AC176" s="1"/>
      <c r="AD176" s="104" t="s">
        <v>744</v>
      </c>
      <c r="AE176" s="411">
        <v>61</v>
      </c>
      <c r="AF176" s="499">
        <f t="shared" si="15"/>
        <v>1.365630876690248E-3</v>
      </c>
      <c r="AG176" s="188">
        <v>5</v>
      </c>
      <c r="AH176" s="410">
        <v>2</v>
      </c>
      <c r="AI176" s="410">
        <v>11</v>
      </c>
      <c r="AJ176" s="142">
        <v>3.3609244826659501</v>
      </c>
      <c r="AK176" s="142">
        <v>1.8332824339599001</v>
      </c>
      <c r="AL176" s="1"/>
      <c r="AM176" s="104" t="s">
        <v>1197</v>
      </c>
      <c r="AN176" s="411">
        <v>35</v>
      </c>
      <c r="AO176" s="499">
        <f t="shared" si="16"/>
        <v>1.3397642015005359E-3</v>
      </c>
      <c r="AP176" s="188">
        <v>10</v>
      </c>
      <c r="AQ176" s="410">
        <v>1</v>
      </c>
      <c r="AR176" s="410">
        <v>33</v>
      </c>
      <c r="AS176" s="142">
        <v>58.533877551020403</v>
      </c>
      <c r="AT176" s="142">
        <v>7.6507435946462401</v>
      </c>
      <c r="AU176" s="1"/>
      <c r="AV176" s="104" t="s">
        <v>1056</v>
      </c>
      <c r="AW176" s="411">
        <v>45</v>
      </c>
      <c r="AX176" s="499">
        <f t="shared" si="17"/>
        <v>1.3941816153917651E-3</v>
      </c>
      <c r="AY176" s="188">
        <v>8</v>
      </c>
      <c r="AZ176" s="410">
        <v>1</v>
      </c>
      <c r="BA176" s="410">
        <v>40</v>
      </c>
      <c r="BB176" s="142">
        <v>112.128395061728</v>
      </c>
      <c r="BC176" s="142">
        <v>10.589069603214799</v>
      </c>
      <c r="BD176" s="75"/>
    </row>
    <row r="177" spans="2:56" ht="11.25" customHeight="1" x14ac:dyDescent="0.25">
      <c r="B177" s="113"/>
      <c r="C177" s="104" t="s">
        <v>1142</v>
      </c>
      <c r="D177" s="411">
        <v>344</v>
      </c>
      <c r="E177" s="499">
        <f t="shared" si="12"/>
        <v>1.4696583898696105E-3</v>
      </c>
      <c r="F177" s="188">
        <v>2</v>
      </c>
      <c r="G177" s="410">
        <v>1</v>
      </c>
      <c r="H177" s="410">
        <v>22</v>
      </c>
      <c r="I177" s="142">
        <v>3.01852352623039</v>
      </c>
      <c r="J177" s="142">
        <v>1.7373898601725499</v>
      </c>
      <c r="K177" s="1"/>
      <c r="L177" s="104" t="s">
        <v>1132</v>
      </c>
      <c r="M177" s="411">
        <v>72</v>
      </c>
      <c r="N177" s="310">
        <f t="shared" si="13"/>
        <v>1.3104251601630751E-3</v>
      </c>
      <c r="O177" s="410">
        <v>8</v>
      </c>
      <c r="P177" s="410">
        <v>5</v>
      </c>
      <c r="Q177" s="410">
        <v>34</v>
      </c>
      <c r="R177" s="142">
        <v>15.078510802469101</v>
      </c>
      <c r="S177" s="142">
        <v>3.88310581911814</v>
      </c>
      <c r="T177" s="1"/>
      <c r="U177" s="104" t="s">
        <v>1034</v>
      </c>
      <c r="V177" s="411">
        <v>114</v>
      </c>
      <c r="W177" s="499">
        <f t="shared" si="14"/>
        <v>1.4989152586943658E-3</v>
      </c>
      <c r="X177" s="188">
        <v>3</v>
      </c>
      <c r="Y177" s="410">
        <v>1</v>
      </c>
      <c r="Z177" s="410">
        <v>29</v>
      </c>
      <c r="AA177" s="142">
        <v>21.259849184364398</v>
      </c>
      <c r="AB177" s="142">
        <v>4.6108403989255997</v>
      </c>
      <c r="AC177" s="1"/>
      <c r="AD177" s="104" t="s">
        <v>770</v>
      </c>
      <c r="AE177" s="411">
        <v>61</v>
      </c>
      <c r="AF177" s="499">
        <f t="shared" si="15"/>
        <v>1.365630876690248E-3</v>
      </c>
      <c r="AG177" s="188">
        <v>4</v>
      </c>
      <c r="AH177" s="410">
        <v>1</v>
      </c>
      <c r="AI177" s="410">
        <v>51</v>
      </c>
      <c r="AJ177" s="142">
        <v>53.262026337006198</v>
      </c>
      <c r="AK177" s="142">
        <v>7.2980837441760098</v>
      </c>
      <c r="AL177" s="1"/>
      <c r="AM177" s="104" t="s">
        <v>1208</v>
      </c>
      <c r="AN177" s="411">
        <v>35</v>
      </c>
      <c r="AO177" s="499">
        <f t="shared" si="16"/>
        <v>1.3397642015005359E-3</v>
      </c>
      <c r="AP177" s="188">
        <v>4</v>
      </c>
      <c r="AQ177" s="410">
        <v>1</v>
      </c>
      <c r="AR177" s="410">
        <v>11</v>
      </c>
      <c r="AS177" s="142">
        <v>6.32979591836735</v>
      </c>
      <c r="AT177" s="142">
        <v>2.51590856717158</v>
      </c>
      <c r="AU177" s="1"/>
      <c r="AV177" s="104" t="s">
        <v>681</v>
      </c>
      <c r="AW177" s="411">
        <v>44</v>
      </c>
      <c r="AX177" s="499">
        <f t="shared" si="17"/>
        <v>1.3631998017163925E-3</v>
      </c>
      <c r="AY177" s="188">
        <v>4</v>
      </c>
      <c r="AZ177" s="410">
        <v>1</v>
      </c>
      <c r="BA177" s="410">
        <v>31</v>
      </c>
      <c r="BB177" s="142">
        <v>41.491735537190102</v>
      </c>
      <c r="BC177" s="142">
        <v>6.4414078847089096</v>
      </c>
      <c r="BD177" s="75"/>
    </row>
    <row r="178" spans="2:56" ht="11.25" customHeight="1" x14ac:dyDescent="0.25">
      <c r="B178" s="113"/>
      <c r="C178" s="104" t="s">
        <v>1003</v>
      </c>
      <c r="D178" s="411">
        <v>334</v>
      </c>
      <c r="E178" s="499">
        <f t="shared" si="12"/>
        <v>1.4269357622571218E-3</v>
      </c>
      <c r="F178" s="188">
        <v>5</v>
      </c>
      <c r="G178" s="410">
        <v>1</v>
      </c>
      <c r="H178" s="410">
        <v>50</v>
      </c>
      <c r="I178" s="142">
        <v>51.631969593746597</v>
      </c>
      <c r="J178" s="142">
        <v>7.1855389215942997</v>
      </c>
      <c r="K178" s="1"/>
      <c r="L178" s="104" t="s">
        <v>720</v>
      </c>
      <c r="M178" s="411">
        <v>71</v>
      </c>
      <c r="N178" s="310">
        <f t="shared" si="13"/>
        <v>1.2922248107163658E-3</v>
      </c>
      <c r="O178" s="410">
        <v>7</v>
      </c>
      <c r="P178" s="410">
        <v>1</v>
      </c>
      <c r="Q178" s="410">
        <v>20</v>
      </c>
      <c r="R178" s="142">
        <v>25.0688355485023</v>
      </c>
      <c r="S178" s="142">
        <v>5.0068788230296004</v>
      </c>
      <c r="T178" s="1"/>
      <c r="U178" s="104" t="s">
        <v>690</v>
      </c>
      <c r="V178" s="411">
        <v>112</v>
      </c>
      <c r="W178" s="499">
        <f t="shared" si="14"/>
        <v>1.4726184997699034E-3</v>
      </c>
      <c r="X178" s="188">
        <v>6</v>
      </c>
      <c r="Y178" s="410">
        <v>1</v>
      </c>
      <c r="Z178" s="410">
        <v>32</v>
      </c>
      <c r="AA178" s="142">
        <v>35.002232142857103</v>
      </c>
      <c r="AB178" s="142">
        <v>5.9162684305951796</v>
      </c>
      <c r="AC178" s="1"/>
      <c r="AD178" s="104" t="s">
        <v>1026</v>
      </c>
      <c r="AE178" s="411">
        <v>61</v>
      </c>
      <c r="AF178" s="499">
        <f t="shared" si="15"/>
        <v>1.365630876690248E-3</v>
      </c>
      <c r="AG178" s="188">
        <v>5</v>
      </c>
      <c r="AH178" s="410">
        <v>1</v>
      </c>
      <c r="AI178" s="410">
        <v>35</v>
      </c>
      <c r="AJ178" s="142">
        <v>52.092448266594999</v>
      </c>
      <c r="AK178" s="142">
        <v>7.2175098383441796</v>
      </c>
      <c r="AL178" s="1"/>
      <c r="AM178" s="104" t="s">
        <v>722</v>
      </c>
      <c r="AN178" s="411">
        <v>34</v>
      </c>
      <c r="AO178" s="499">
        <f t="shared" si="16"/>
        <v>1.3014852243148063E-3</v>
      </c>
      <c r="AP178" s="188">
        <v>4</v>
      </c>
      <c r="AQ178" s="410">
        <v>1</v>
      </c>
      <c r="AR178" s="410">
        <v>19</v>
      </c>
      <c r="AS178" s="142">
        <v>15.2491349480969</v>
      </c>
      <c r="AT178" s="142">
        <v>3.9050140778359399</v>
      </c>
      <c r="AU178" s="1"/>
      <c r="AV178" s="104" t="s">
        <v>707</v>
      </c>
      <c r="AW178" s="411">
        <v>44</v>
      </c>
      <c r="AX178" s="499">
        <f t="shared" si="17"/>
        <v>1.3631998017163925E-3</v>
      </c>
      <c r="AY178" s="188">
        <v>9</v>
      </c>
      <c r="AZ178" s="410">
        <v>1</v>
      </c>
      <c r="BA178" s="410">
        <v>50</v>
      </c>
      <c r="BB178" s="142">
        <v>120.15444214876</v>
      </c>
      <c r="BC178" s="142">
        <v>10.961498170814099</v>
      </c>
      <c r="BD178" s="75"/>
    </row>
    <row r="179" spans="2:56" ht="11.25" customHeight="1" x14ac:dyDescent="0.25">
      <c r="B179" s="113"/>
      <c r="C179" s="104" t="s">
        <v>842</v>
      </c>
      <c r="D179" s="411">
        <v>333</v>
      </c>
      <c r="E179" s="499">
        <f t="shared" si="12"/>
        <v>1.4226634994958731E-3</v>
      </c>
      <c r="F179" s="188">
        <v>1</v>
      </c>
      <c r="G179" s="410">
        <v>1</v>
      </c>
      <c r="H179" s="410">
        <v>13</v>
      </c>
      <c r="I179" s="142">
        <v>2.70497524551579</v>
      </c>
      <c r="J179" s="142">
        <v>1.6446808947378799</v>
      </c>
      <c r="K179" s="1"/>
      <c r="L179" s="104" t="s">
        <v>902</v>
      </c>
      <c r="M179" s="411">
        <v>71</v>
      </c>
      <c r="N179" s="310">
        <f t="shared" si="13"/>
        <v>1.2922248107163658E-3</v>
      </c>
      <c r="O179" s="410">
        <v>3</v>
      </c>
      <c r="P179" s="410">
        <v>1</v>
      </c>
      <c r="Q179" s="410">
        <v>37</v>
      </c>
      <c r="R179" s="142">
        <v>28.478476492759398</v>
      </c>
      <c r="S179" s="142">
        <v>5.3365228841221501</v>
      </c>
      <c r="T179" s="1"/>
      <c r="U179" s="104" t="s">
        <v>842</v>
      </c>
      <c r="V179" s="411">
        <v>111</v>
      </c>
      <c r="W179" s="499">
        <f t="shared" si="14"/>
        <v>1.4594701203076721E-3</v>
      </c>
      <c r="X179" s="188">
        <v>2</v>
      </c>
      <c r="Y179" s="410">
        <v>1</v>
      </c>
      <c r="Z179" s="410">
        <v>13</v>
      </c>
      <c r="AA179" s="142">
        <v>3.9626653680707702</v>
      </c>
      <c r="AB179" s="142">
        <v>1.9906444604878</v>
      </c>
      <c r="AC179" s="1"/>
      <c r="AD179" s="104" t="s">
        <v>788</v>
      </c>
      <c r="AE179" s="411">
        <v>60</v>
      </c>
      <c r="AF179" s="499">
        <f t="shared" si="15"/>
        <v>1.3432434852690964E-3</v>
      </c>
      <c r="AG179" s="188">
        <v>12</v>
      </c>
      <c r="AH179" s="410">
        <v>1</v>
      </c>
      <c r="AI179" s="410">
        <v>65</v>
      </c>
      <c r="AJ179" s="142">
        <v>158.78305555555599</v>
      </c>
      <c r="AK179" s="142">
        <v>12.6009148697845</v>
      </c>
      <c r="AL179" s="1"/>
      <c r="AM179" s="104" t="s">
        <v>823</v>
      </c>
      <c r="AN179" s="411">
        <v>34</v>
      </c>
      <c r="AO179" s="499">
        <f t="shared" si="16"/>
        <v>1.3014852243148063E-3</v>
      </c>
      <c r="AP179" s="188">
        <v>15</v>
      </c>
      <c r="AQ179" s="410">
        <v>1</v>
      </c>
      <c r="AR179" s="410">
        <v>53</v>
      </c>
      <c r="AS179" s="142">
        <v>199.962802768166</v>
      </c>
      <c r="AT179" s="142">
        <v>14.1408204418331</v>
      </c>
      <c r="AU179" s="1"/>
      <c r="AV179" s="104" t="s">
        <v>691</v>
      </c>
      <c r="AW179" s="411">
        <v>43</v>
      </c>
      <c r="AX179" s="499">
        <f t="shared" si="17"/>
        <v>1.33221798804102E-3</v>
      </c>
      <c r="AY179" s="188">
        <v>15</v>
      </c>
      <c r="AZ179" s="410">
        <v>1</v>
      </c>
      <c r="BA179" s="410">
        <v>61</v>
      </c>
      <c r="BB179" s="142">
        <v>214.50838290968099</v>
      </c>
      <c r="BC179" s="142">
        <v>14.646104700898499</v>
      </c>
      <c r="BD179" s="75"/>
    </row>
    <row r="180" spans="2:56" ht="11.25" customHeight="1" x14ac:dyDescent="0.25">
      <c r="B180" s="113"/>
      <c r="C180" s="104" t="s">
        <v>1081</v>
      </c>
      <c r="D180" s="411">
        <v>332</v>
      </c>
      <c r="E180" s="499">
        <f t="shared" si="12"/>
        <v>1.4183912367346241E-3</v>
      </c>
      <c r="F180" s="188">
        <v>6</v>
      </c>
      <c r="G180" s="410">
        <v>2</v>
      </c>
      <c r="H180" s="410">
        <v>43</v>
      </c>
      <c r="I180" s="142">
        <v>18.8848435912324</v>
      </c>
      <c r="J180" s="142">
        <v>4.3456695216309802</v>
      </c>
      <c r="K180" s="1"/>
      <c r="L180" s="104" t="s">
        <v>820</v>
      </c>
      <c r="M180" s="411">
        <v>70</v>
      </c>
      <c r="N180" s="310">
        <f t="shared" si="13"/>
        <v>1.2740244612696563E-3</v>
      </c>
      <c r="O180" s="410">
        <v>9</v>
      </c>
      <c r="P180" s="410">
        <v>1</v>
      </c>
      <c r="Q180" s="410">
        <v>33</v>
      </c>
      <c r="R180" s="142">
        <v>55.770612244897997</v>
      </c>
      <c r="S180" s="142">
        <v>7.46797243198567</v>
      </c>
      <c r="T180" s="1"/>
      <c r="U180" s="104" t="s">
        <v>1142</v>
      </c>
      <c r="V180" s="411">
        <v>111</v>
      </c>
      <c r="W180" s="499">
        <f t="shared" si="14"/>
        <v>1.4594701203076721E-3</v>
      </c>
      <c r="X180" s="188">
        <v>2</v>
      </c>
      <c r="Y180" s="410">
        <v>1</v>
      </c>
      <c r="Z180" s="410">
        <v>22</v>
      </c>
      <c r="AA180" s="142">
        <v>5.5588020452885303</v>
      </c>
      <c r="AB180" s="142">
        <v>2.3577111878447998</v>
      </c>
      <c r="AC180" s="1"/>
      <c r="AD180" s="104" t="s">
        <v>1199</v>
      </c>
      <c r="AE180" s="411">
        <v>60</v>
      </c>
      <c r="AF180" s="499">
        <f t="shared" si="15"/>
        <v>1.3432434852690964E-3</v>
      </c>
      <c r="AG180" s="188">
        <v>34</v>
      </c>
      <c r="AH180" s="410">
        <v>1</v>
      </c>
      <c r="AI180" s="410">
        <v>253</v>
      </c>
      <c r="AJ180" s="142">
        <v>2942.4875000000002</v>
      </c>
      <c r="AK180" s="142">
        <v>54.244700201955197</v>
      </c>
      <c r="AL180" s="1"/>
      <c r="AM180" s="104" t="s">
        <v>839</v>
      </c>
      <c r="AN180" s="411">
        <v>34</v>
      </c>
      <c r="AO180" s="499">
        <f t="shared" si="16"/>
        <v>1.3014852243148063E-3</v>
      </c>
      <c r="AP180" s="188">
        <v>3</v>
      </c>
      <c r="AQ180" s="410">
        <v>1</v>
      </c>
      <c r="AR180" s="410">
        <v>8</v>
      </c>
      <c r="AS180" s="142">
        <v>2.58131487889273</v>
      </c>
      <c r="AT180" s="142">
        <v>1.60664709220561</v>
      </c>
      <c r="AU180" s="1"/>
      <c r="AV180" s="104" t="s">
        <v>694</v>
      </c>
      <c r="AW180" s="411">
        <v>43</v>
      </c>
      <c r="AX180" s="499">
        <f t="shared" si="17"/>
        <v>1.33221798804102E-3</v>
      </c>
      <c r="AY180" s="188">
        <v>5</v>
      </c>
      <c r="AZ180" s="410">
        <v>1</v>
      </c>
      <c r="BA180" s="410">
        <v>131</v>
      </c>
      <c r="BB180" s="142">
        <v>380.48783126014098</v>
      </c>
      <c r="BC180" s="142">
        <v>19.5060972841863</v>
      </c>
      <c r="BD180" s="75"/>
    </row>
    <row r="181" spans="2:56" ht="11.25" customHeight="1" x14ac:dyDescent="0.25">
      <c r="B181" s="113"/>
      <c r="C181" s="104" t="s">
        <v>788</v>
      </c>
      <c r="D181" s="411">
        <v>329</v>
      </c>
      <c r="E181" s="499">
        <f t="shared" si="12"/>
        <v>1.4055744484508775E-3</v>
      </c>
      <c r="F181" s="188">
        <v>10</v>
      </c>
      <c r="G181" s="410">
        <v>1</v>
      </c>
      <c r="H181" s="410">
        <v>65</v>
      </c>
      <c r="I181" s="142">
        <v>94.762576103325003</v>
      </c>
      <c r="J181" s="142">
        <v>9.7346071365682203</v>
      </c>
      <c r="K181" s="1"/>
      <c r="L181" s="104" t="s">
        <v>933</v>
      </c>
      <c r="M181" s="411">
        <v>70</v>
      </c>
      <c r="N181" s="310">
        <f t="shared" si="13"/>
        <v>1.2740244612696563E-3</v>
      </c>
      <c r="O181" s="410">
        <v>1</v>
      </c>
      <c r="P181" s="410">
        <v>1</v>
      </c>
      <c r="Q181" s="410">
        <v>2</v>
      </c>
      <c r="R181" s="142">
        <v>1.40816326530611E-2</v>
      </c>
      <c r="S181" s="142">
        <v>0.118666055184544</v>
      </c>
      <c r="T181" s="1"/>
      <c r="U181" s="104" t="s">
        <v>820</v>
      </c>
      <c r="V181" s="411">
        <v>106</v>
      </c>
      <c r="W181" s="499">
        <f t="shared" si="14"/>
        <v>1.3937282229965157E-3</v>
      </c>
      <c r="X181" s="188">
        <v>10</v>
      </c>
      <c r="Y181" s="410">
        <v>1</v>
      </c>
      <c r="Z181" s="410">
        <v>73</v>
      </c>
      <c r="AA181" s="142">
        <v>102.808828764685</v>
      </c>
      <c r="AB181" s="142">
        <v>10.139468860087501</v>
      </c>
      <c r="AC181" s="1"/>
      <c r="AD181" s="104" t="s">
        <v>880</v>
      </c>
      <c r="AE181" s="411">
        <v>59</v>
      </c>
      <c r="AF181" s="499">
        <f t="shared" si="15"/>
        <v>1.3208560938479448E-3</v>
      </c>
      <c r="AG181" s="188">
        <v>10</v>
      </c>
      <c r="AH181" s="410">
        <v>1</v>
      </c>
      <c r="AI181" s="410">
        <v>49</v>
      </c>
      <c r="AJ181" s="142">
        <v>96.880206837115793</v>
      </c>
      <c r="AK181" s="142">
        <v>9.8427743465506605</v>
      </c>
      <c r="AL181" s="1"/>
      <c r="AM181" s="104" t="s">
        <v>895</v>
      </c>
      <c r="AN181" s="411">
        <v>34</v>
      </c>
      <c r="AO181" s="499">
        <f t="shared" si="16"/>
        <v>1.3014852243148063E-3</v>
      </c>
      <c r="AP181" s="188">
        <v>4</v>
      </c>
      <c r="AQ181" s="410">
        <v>1</v>
      </c>
      <c r="AR181" s="410">
        <v>16</v>
      </c>
      <c r="AS181" s="142">
        <v>14.031141868512099</v>
      </c>
      <c r="AT181" s="142">
        <v>3.7458165823371701</v>
      </c>
      <c r="AU181" s="1"/>
      <c r="AV181" s="104" t="s">
        <v>931</v>
      </c>
      <c r="AW181" s="411">
        <v>43</v>
      </c>
      <c r="AX181" s="499">
        <f t="shared" si="17"/>
        <v>1.33221798804102E-3</v>
      </c>
      <c r="AY181" s="188">
        <v>3</v>
      </c>
      <c r="AZ181" s="410">
        <v>1</v>
      </c>
      <c r="BA181" s="410">
        <v>33</v>
      </c>
      <c r="BB181" s="142">
        <v>37.2731206057328</v>
      </c>
      <c r="BC181" s="142">
        <v>6.1051716278686898</v>
      </c>
      <c r="BD181" s="75"/>
    </row>
    <row r="182" spans="2:56" ht="11.25" customHeight="1" x14ac:dyDescent="0.25">
      <c r="B182" s="113"/>
      <c r="C182" s="104" t="s">
        <v>1006</v>
      </c>
      <c r="D182" s="411">
        <v>324</v>
      </c>
      <c r="E182" s="499">
        <f t="shared" si="12"/>
        <v>1.3842131346446331E-3</v>
      </c>
      <c r="F182" s="188">
        <v>3</v>
      </c>
      <c r="G182" s="410">
        <v>0</v>
      </c>
      <c r="H182" s="410">
        <v>31</v>
      </c>
      <c r="I182" s="142">
        <v>15.000419143423301</v>
      </c>
      <c r="J182" s="142">
        <v>3.8730374570126802</v>
      </c>
      <c r="K182" s="1"/>
      <c r="L182" s="104" t="s">
        <v>1012</v>
      </c>
      <c r="M182" s="411">
        <v>70</v>
      </c>
      <c r="N182" s="310">
        <f t="shared" si="13"/>
        <v>1.2740244612696563E-3</v>
      </c>
      <c r="O182" s="410">
        <v>8</v>
      </c>
      <c r="P182" s="410">
        <v>1</v>
      </c>
      <c r="Q182" s="410">
        <v>36</v>
      </c>
      <c r="R182" s="142">
        <v>33.418163265306099</v>
      </c>
      <c r="S182" s="142">
        <v>5.7808445114279001</v>
      </c>
      <c r="T182" s="1"/>
      <c r="U182" s="104" t="s">
        <v>1201</v>
      </c>
      <c r="V182" s="411">
        <v>106</v>
      </c>
      <c r="W182" s="499">
        <f t="shared" si="14"/>
        <v>1.3937282229965157E-3</v>
      </c>
      <c r="X182" s="188">
        <v>4</v>
      </c>
      <c r="Y182" s="410">
        <v>2</v>
      </c>
      <c r="Z182" s="410">
        <v>24</v>
      </c>
      <c r="AA182" s="142">
        <v>7.2993948024207898</v>
      </c>
      <c r="AB182" s="142">
        <v>2.70173921806321</v>
      </c>
      <c r="AC182" s="1"/>
      <c r="AD182" s="104" t="s">
        <v>931</v>
      </c>
      <c r="AE182" s="411">
        <v>59</v>
      </c>
      <c r="AF182" s="499">
        <f t="shared" si="15"/>
        <v>1.3208560938479448E-3</v>
      </c>
      <c r="AG182" s="188">
        <v>2</v>
      </c>
      <c r="AH182" s="410">
        <v>1</v>
      </c>
      <c r="AI182" s="410">
        <v>9</v>
      </c>
      <c r="AJ182" s="142">
        <v>4.49525998276357</v>
      </c>
      <c r="AK182" s="142">
        <v>2.12020281642195</v>
      </c>
      <c r="AL182" s="1"/>
      <c r="AM182" s="104" t="s">
        <v>931</v>
      </c>
      <c r="AN182" s="411">
        <v>34</v>
      </c>
      <c r="AO182" s="499">
        <f t="shared" si="16"/>
        <v>1.3014852243148063E-3</v>
      </c>
      <c r="AP182" s="188">
        <v>2</v>
      </c>
      <c r="AQ182" s="410">
        <v>1</v>
      </c>
      <c r="AR182" s="410">
        <v>14</v>
      </c>
      <c r="AS182" s="142">
        <v>8.1773356401384092</v>
      </c>
      <c r="AT182" s="142">
        <v>2.8596041054905501</v>
      </c>
      <c r="AU182" s="1"/>
      <c r="AV182" s="104" t="s">
        <v>973</v>
      </c>
      <c r="AW182" s="411">
        <v>43</v>
      </c>
      <c r="AX182" s="499">
        <f t="shared" si="17"/>
        <v>1.33221798804102E-3</v>
      </c>
      <c r="AY182" s="188">
        <v>2</v>
      </c>
      <c r="AZ182" s="410">
        <v>1</v>
      </c>
      <c r="BA182" s="410">
        <v>13</v>
      </c>
      <c r="BB182" s="142">
        <v>5.0708491076257403</v>
      </c>
      <c r="BC182" s="142">
        <v>2.2518545929135301</v>
      </c>
      <c r="BD182" s="75"/>
    </row>
    <row r="183" spans="2:56" ht="11.25" customHeight="1" x14ac:dyDescent="0.25">
      <c r="B183" s="113"/>
      <c r="C183" s="104" t="s">
        <v>1126</v>
      </c>
      <c r="D183" s="411">
        <v>324</v>
      </c>
      <c r="E183" s="499">
        <f t="shared" si="12"/>
        <v>1.3842131346446331E-3</v>
      </c>
      <c r="F183" s="188">
        <v>13</v>
      </c>
      <c r="G183" s="410">
        <v>3</v>
      </c>
      <c r="H183" s="410">
        <v>105</v>
      </c>
      <c r="I183" s="142">
        <v>126.20846669715</v>
      </c>
      <c r="J183" s="142">
        <v>11.2342541673735</v>
      </c>
      <c r="K183" s="1"/>
      <c r="L183" s="104" t="s">
        <v>1074</v>
      </c>
      <c r="M183" s="411">
        <v>70</v>
      </c>
      <c r="N183" s="310">
        <f t="shared" si="13"/>
        <v>1.2740244612696563E-3</v>
      </c>
      <c r="O183" s="410">
        <v>4</v>
      </c>
      <c r="P183" s="410">
        <v>1</v>
      </c>
      <c r="Q183" s="410">
        <v>15</v>
      </c>
      <c r="R183" s="142">
        <v>5.7624489795918397</v>
      </c>
      <c r="S183" s="142">
        <v>2.4005101498622801</v>
      </c>
      <c r="T183" s="1"/>
      <c r="U183" s="104" t="s">
        <v>895</v>
      </c>
      <c r="V183" s="411">
        <v>105</v>
      </c>
      <c r="W183" s="499">
        <f t="shared" si="14"/>
        <v>1.3805798435342844E-3</v>
      </c>
      <c r="X183" s="188">
        <v>2</v>
      </c>
      <c r="Y183" s="410">
        <v>1</v>
      </c>
      <c r="Z183" s="410">
        <v>22</v>
      </c>
      <c r="AA183" s="142">
        <v>6.7869387755102002</v>
      </c>
      <c r="AB183" s="142">
        <v>2.60517538286968</v>
      </c>
      <c r="AC183" s="1"/>
      <c r="AD183" s="104" t="s">
        <v>1006</v>
      </c>
      <c r="AE183" s="411">
        <v>59</v>
      </c>
      <c r="AF183" s="499">
        <f t="shared" si="15"/>
        <v>1.3208560938479448E-3</v>
      </c>
      <c r="AG183" s="188">
        <v>3</v>
      </c>
      <c r="AH183" s="410">
        <v>1</v>
      </c>
      <c r="AI183" s="410">
        <v>17</v>
      </c>
      <c r="AJ183" s="142">
        <v>12.749784544671099</v>
      </c>
      <c r="AK183" s="142">
        <v>3.5706840443633601</v>
      </c>
      <c r="AL183" s="1"/>
      <c r="AM183" s="104" t="s">
        <v>1061</v>
      </c>
      <c r="AN183" s="411">
        <v>34</v>
      </c>
      <c r="AO183" s="499">
        <f t="shared" si="16"/>
        <v>1.3014852243148063E-3</v>
      </c>
      <c r="AP183" s="188">
        <v>14</v>
      </c>
      <c r="AQ183" s="410">
        <v>1</v>
      </c>
      <c r="AR183" s="410">
        <v>55</v>
      </c>
      <c r="AS183" s="142">
        <v>228.67474048442901</v>
      </c>
      <c r="AT183" s="142">
        <v>15.1219952547417</v>
      </c>
      <c r="AU183" s="1"/>
      <c r="AV183" s="104" t="s">
        <v>1034</v>
      </c>
      <c r="AW183" s="411">
        <v>43</v>
      </c>
      <c r="AX183" s="499">
        <f t="shared" si="17"/>
        <v>1.33221798804102E-3</v>
      </c>
      <c r="AY183" s="188">
        <v>5</v>
      </c>
      <c r="AZ183" s="410">
        <v>1</v>
      </c>
      <c r="BA183" s="410">
        <v>43</v>
      </c>
      <c r="BB183" s="142">
        <v>69.179015684153597</v>
      </c>
      <c r="BC183" s="142">
        <v>8.3173923608396407</v>
      </c>
      <c r="BD183" s="75"/>
    </row>
    <row r="184" spans="2:56" ht="11.25" customHeight="1" x14ac:dyDescent="0.25">
      <c r="B184" s="113"/>
      <c r="C184" s="104" t="s">
        <v>1019</v>
      </c>
      <c r="D184" s="411">
        <v>318</v>
      </c>
      <c r="E184" s="499">
        <f t="shared" si="12"/>
        <v>1.35857955807714E-3</v>
      </c>
      <c r="F184" s="188">
        <v>7</v>
      </c>
      <c r="G184" s="410">
        <v>1</v>
      </c>
      <c r="H184" s="410">
        <v>45</v>
      </c>
      <c r="I184" s="142">
        <v>46.871444958664597</v>
      </c>
      <c r="J184" s="142">
        <v>6.8462723403809003</v>
      </c>
      <c r="K184" s="1"/>
      <c r="L184" s="104" t="s">
        <v>726</v>
      </c>
      <c r="M184" s="411">
        <v>69</v>
      </c>
      <c r="N184" s="310">
        <f t="shared" si="13"/>
        <v>1.255824111822947E-3</v>
      </c>
      <c r="O184" s="410">
        <v>4</v>
      </c>
      <c r="P184" s="410">
        <v>1</v>
      </c>
      <c r="Q184" s="410">
        <v>12</v>
      </c>
      <c r="R184" s="142">
        <v>6.2776727578239901</v>
      </c>
      <c r="S184" s="142">
        <v>2.5055284388376</v>
      </c>
      <c r="T184" s="1"/>
      <c r="U184" s="104" t="s">
        <v>1172</v>
      </c>
      <c r="V184" s="411">
        <v>105</v>
      </c>
      <c r="W184" s="499">
        <f t="shared" si="14"/>
        <v>1.3805798435342844E-3</v>
      </c>
      <c r="X184" s="188">
        <v>6</v>
      </c>
      <c r="Y184" s="410">
        <v>1</v>
      </c>
      <c r="Z184" s="410">
        <v>22</v>
      </c>
      <c r="AA184" s="142">
        <v>18.633469387755099</v>
      </c>
      <c r="AB184" s="142">
        <v>4.3166502508027103</v>
      </c>
      <c r="AC184" s="1"/>
      <c r="AD184" s="104" t="s">
        <v>1051</v>
      </c>
      <c r="AE184" s="411">
        <v>59</v>
      </c>
      <c r="AF184" s="499">
        <f t="shared" si="15"/>
        <v>1.3208560938479448E-3</v>
      </c>
      <c r="AG184" s="188">
        <v>10</v>
      </c>
      <c r="AH184" s="410">
        <v>1</v>
      </c>
      <c r="AI184" s="410">
        <v>51</v>
      </c>
      <c r="AJ184" s="142">
        <v>110.14650962367099</v>
      </c>
      <c r="AK184" s="142">
        <v>10.4950707298079</v>
      </c>
      <c r="AL184" s="1"/>
      <c r="AM184" s="104" t="s">
        <v>700</v>
      </c>
      <c r="AN184" s="411">
        <v>33</v>
      </c>
      <c r="AO184" s="499">
        <f t="shared" si="16"/>
        <v>1.2632062471290768E-3</v>
      </c>
      <c r="AP184" s="188">
        <v>9</v>
      </c>
      <c r="AQ184" s="410">
        <v>1</v>
      </c>
      <c r="AR184" s="410">
        <v>42</v>
      </c>
      <c r="AS184" s="142">
        <v>90.898071625344301</v>
      </c>
      <c r="AT184" s="142">
        <v>9.5340480188293792</v>
      </c>
      <c r="AU184" s="1"/>
      <c r="AV184" s="104" t="s">
        <v>1172</v>
      </c>
      <c r="AW184" s="411">
        <v>43</v>
      </c>
      <c r="AX184" s="499">
        <f t="shared" si="17"/>
        <v>1.33221798804102E-3</v>
      </c>
      <c r="AY184" s="188">
        <v>5</v>
      </c>
      <c r="AZ184" s="410">
        <v>1</v>
      </c>
      <c r="BA184" s="410">
        <v>16</v>
      </c>
      <c r="BB184" s="142">
        <v>11.327203893996799</v>
      </c>
      <c r="BC184" s="142">
        <v>3.3655911656047501</v>
      </c>
      <c r="BD184" s="75"/>
    </row>
    <row r="185" spans="2:56" ht="11.25" customHeight="1" x14ac:dyDescent="0.25">
      <c r="B185" s="113"/>
      <c r="C185" s="104" t="s">
        <v>929</v>
      </c>
      <c r="D185" s="411">
        <v>306</v>
      </c>
      <c r="E185" s="499">
        <f t="shared" si="12"/>
        <v>1.3073124049421535E-3</v>
      </c>
      <c r="F185" s="188">
        <v>16</v>
      </c>
      <c r="G185" s="410">
        <v>1</v>
      </c>
      <c r="H185" s="410">
        <v>351</v>
      </c>
      <c r="I185" s="142">
        <v>928.44026870007303</v>
      </c>
      <c r="J185" s="142">
        <v>30.470317830637601</v>
      </c>
      <c r="K185" s="1"/>
      <c r="L185" s="104" t="s">
        <v>770</v>
      </c>
      <c r="M185" s="411">
        <v>69</v>
      </c>
      <c r="N185" s="310">
        <f t="shared" si="13"/>
        <v>1.255824111822947E-3</v>
      </c>
      <c r="O185" s="410">
        <v>3</v>
      </c>
      <c r="P185" s="410">
        <v>1</v>
      </c>
      <c r="Q185" s="410">
        <v>16</v>
      </c>
      <c r="R185" s="142">
        <v>16.315479941188801</v>
      </c>
      <c r="S185" s="142">
        <v>4.03924249596243</v>
      </c>
      <c r="T185" s="1"/>
      <c r="U185" s="104" t="s">
        <v>922</v>
      </c>
      <c r="V185" s="411">
        <v>103</v>
      </c>
      <c r="W185" s="499">
        <f t="shared" si="14"/>
        <v>1.3542830846098219E-3</v>
      </c>
      <c r="X185" s="188">
        <v>1</v>
      </c>
      <c r="Y185" s="410">
        <v>1</v>
      </c>
      <c r="Z185" s="410">
        <v>11</v>
      </c>
      <c r="AA185" s="142">
        <v>3.0564614949571101</v>
      </c>
      <c r="AB185" s="142">
        <v>1.7482738615437501</v>
      </c>
      <c r="AC185" s="1"/>
      <c r="AD185" s="104" t="s">
        <v>761</v>
      </c>
      <c r="AE185" s="411">
        <v>58</v>
      </c>
      <c r="AF185" s="499">
        <f t="shared" si="15"/>
        <v>1.2984687024267933E-3</v>
      </c>
      <c r="AG185" s="188">
        <v>10</v>
      </c>
      <c r="AH185" s="410">
        <v>1</v>
      </c>
      <c r="AI185" s="410">
        <v>48</v>
      </c>
      <c r="AJ185" s="142">
        <v>74.879013079667104</v>
      </c>
      <c r="AK185" s="142">
        <v>8.6532660354150099</v>
      </c>
      <c r="AL185" s="1"/>
      <c r="AM185" s="104" t="s">
        <v>740</v>
      </c>
      <c r="AN185" s="411">
        <v>32</v>
      </c>
      <c r="AO185" s="499">
        <f t="shared" si="16"/>
        <v>1.2249272699433472E-3</v>
      </c>
      <c r="AP185" s="188">
        <v>4</v>
      </c>
      <c r="AQ185" s="410">
        <v>1</v>
      </c>
      <c r="AR185" s="410">
        <v>38</v>
      </c>
      <c r="AS185" s="142">
        <v>45.6875</v>
      </c>
      <c r="AT185" s="142">
        <v>6.7592529172978901</v>
      </c>
      <c r="AU185" s="1"/>
      <c r="AV185" s="104" t="s">
        <v>921</v>
      </c>
      <c r="AW185" s="411">
        <v>42</v>
      </c>
      <c r="AX185" s="499">
        <f t="shared" si="17"/>
        <v>1.3012361743656475E-3</v>
      </c>
      <c r="AY185" s="188">
        <v>4</v>
      </c>
      <c r="AZ185" s="410">
        <v>1</v>
      </c>
      <c r="BA185" s="410">
        <v>17</v>
      </c>
      <c r="BB185" s="142">
        <v>12.3520408163265</v>
      </c>
      <c r="BC185" s="142">
        <v>3.5145470286121601</v>
      </c>
      <c r="BD185" s="75"/>
    </row>
    <row r="186" spans="2:56" ht="11.25" customHeight="1" x14ac:dyDescent="0.25">
      <c r="B186" s="113"/>
      <c r="C186" s="104" t="s">
        <v>1199</v>
      </c>
      <c r="D186" s="411">
        <v>306</v>
      </c>
      <c r="E186" s="499">
        <f t="shared" si="12"/>
        <v>1.3073124049421535E-3</v>
      </c>
      <c r="F186" s="188">
        <v>39</v>
      </c>
      <c r="G186" s="410">
        <v>1</v>
      </c>
      <c r="H186" s="410">
        <v>271</v>
      </c>
      <c r="I186" s="142">
        <v>2948.52206416336</v>
      </c>
      <c r="J186" s="142">
        <v>54.3002952493203</v>
      </c>
      <c r="K186" s="1"/>
      <c r="L186" s="104" t="s">
        <v>871</v>
      </c>
      <c r="M186" s="411">
        <v>69</v>
      </c>
      <c r="N186" s="310">
        <f t="shared" si="13"/>
        <v>1.255824111822947E-3</v>
      </c>
      <c r="O186" s="410">
        <v>3</v>
      </c>
      <c r="P186" s="410">
        <v>1</v>
      </c>
      <c r="Q186" s="410">
        <v>8</v>
      </c>
      <c r="R186" s="142">
        <v>2.5019953791220302</v>
      </c>
      <c r="S186" s="142">
        <v>1.58176969850925</v>
      </c>
      <c r="T186" s="1"/>
      <c r="U186" s="104" t="s">
        <v>929</v>
      </c>
      <c r="V186" s="411">
        <v>103</v>
      </c>
      <c r="W186" s="499">
        <f t="shared" si="14"/>
        <v>1.3542830846098219E-3</v>
      </c>
      <c r="X186" s="188">
        <v>17</v>
      </c>
      <c r="Y186" s="410">
        <v>1</v>
      </c>
      <c r="Z186" s="410">
        <v>199</v>
      </c>
      <c r="AA186" s="142">
        <v>744.10123480064101</v>
      </c>
      <c r="AB186" s="142">
        <v>27.278219054781399</v>
      </c>
      <c r="AC186" s="1"/>
      <c r="AD186" s="104" t="s">
        <v>943</v>
      </c>
      <c r="AE186" s="411">
        <v>58</v>
      </c>
      <c r="AF186" s="499">
        <f t="shared" si="15"/>
        <v>1.2984687024267933E-3</v>
      </c>
      <c r="AG186" s="188">
        <v>8</v>
      </c>
      <c r="AH186" s="410">
        <v>2</v>
      </c>
      <c r="AI186" s="410">
        <v>42</v>
      </c>
      <c r="AJ186" s="142">
        <v>63.414982164090397</v>
      </c>
      <c r="AK186" s="142">
        <v>7.9633524450504103</v>
      </c>
      <c r="AL186" s="1"/>
      <c r="AM186" s="104" t="s">
        <v>744</v>
      </c>
      <c r="AN186" s="411">
        <v>32</v>
      </c>
      <c r="AO186" s="499">
        <f t="shared" si="16"/>
        <v>1.2249272699433472E-3</v>
      </c>
      <c r="AP186" s="188">
        <v>5</v>
      </c>
      <c r="AQ186" s="410">
        <v>3</v>
      </c>
      <c r="AR186" s="410">
        <v>14</v>
      </c>
      <c r="AS186" s="142">
        <v>4.8125</v>
      </c>
      <c r="AT186" s="142">
        <v>2.1937410968480302</v>
      </c>
      <c r="AU186" s="1"/>
      <c r="AV186" s="104" t="s">
        <v>680</v>
      </c>
      <c r="AW186" s="411">
        <v>41</v>
      </c>
      <c r="AX186" s="499">
        <f t="shared" si="17"/>
        <v>1.2702543606902749E-3</v>
      </c>
      <c r="AY186" s="188">
        <v>3</v>
      </c>
      <c r="AZ186" s="410">
        <v>1</v>
      </c>
      <c r="BA186" s="410">
        <v>10</v>
      </c>
      <c r="BB186" s="142">
        <v>4.3022010707911997</v>
      </c>
      <c r="BC186" s="142">
        <v>2.07417479272871</v>
      </c>
      <c r="BD186" s="75"/>
    </row>
    <row r="187" spans="2:56" ht="11.25" customHeight="1" x14ac:dyDescent="0.25">
      <c r="B187" s="113"/>
      <c r="C187" s="104" t="s">
        <v>1063</v>
      </c>
      <c r="D187" s="411">
        <v>305</v>
      </c>
      <c r="E187" s="499">
        <f t="shared" si="12"/>
        <v>1.3030401421809047E-3</v>
      </c>
      <c r="F187" s="188">
        <v>6</v>
      </c>
      <c r="G187" s="410">
        <v>1</v>
      </c>
      <c r="H187" s="410">
        <v>67</v>
      </c>
      <c r="I187" s="142">
        <v>78.161827465735001</v>
      </c>
      <c r="J187" s="142">
        <v>8.8409177954404203</v>
      </c>
      <c r="K187" s="1"/>
      <c r="L187" s="104" t="s">
        <v>905</v>
      </c>
      <c r="M187" s="411">
        <v>69</v>
      </c>
      <c r="N187" s="310">
        <f t="shared" si="13"/>
        <v>1.255824111822947E-3</v>
      </c>
      <c r="O187" s="410">
        <v>8</v>
      </c>
      <c r="P187" s="410">
        <v>1</v>
      </c>
      <c r="Q187" s="410">
        <v>25</v>
      </c>
      <c r="R187" s="142">
        <v>40.951480781348501</v>
      </c>
      <c r="S187" s="142">
        <v>6.3993344014318003</v>
      </c>
      <c r="T187" s="1"/>
      <c r="U187" s="104" t="s">
        <v>1074</v>
      </c>
      <c r="V187" s="411">
        <v>102</v>
      </c>
      <c r="W187" s="499">
        <f t="shared" si="14"/>
        <v>1.3411347051475906E-3</v>
      </c>
      <c r="X187" s="188">
        <v>4</v>
      </c>
      <c r="Y187" s="410">
        <v>1</v>
      </c>
      <c r="Z187" s="410">
        <v>33</v>
      </c>
      <c r="AA187" s="142">
        <v>21.2337562475971</v>
      </c>
      <c r="AB187" s="142">
        <v>4.60801000949402</v>
      </c>
      <c r="AC187" s="1"/>
      <c r="AD187" s="104" t="s">
        <v>1031</v>
      </c>
      <c r="AE187" s="411">
        <v>58</v>
      </c>
      <c r="AF187" s="499">
        <f t="shared" si="15"/>
        <v>1.2984687024267933E-3</v>
      </c>
      <c r="AG187" s="188">
        <v>4</v>
      </c>
      <c r="AH187" s="410">
        <v>1</v>
      </c>
      <c r="AI187" s="410">
        <v>29</v>
      </c>
      <c r="AJ187" s="142">
        <v>32.2140309155767</v>
      </c>
      <c r="AK187" s="142">
        <v>5.6757405609820397</v>
      </c>
      <c r="AL187" s="1"/>
      <c r="AM187" s="104" t="s">
        <v>976</v>
      </c>
      <c r="AN187" s="411">
        <v>32</v>
      </c>
      <c r="AO187" s="499">
        <f t="shared" si="16"/>
        <v>1.2249272699433472E-3</v>
      </c>
      <c r="AP187" s="188">
        <v>5</v>
      </c>
      <c r="AQ187" s="410">
        <v>1</v>
      </c>
      <c r="AR187" s="410">
        <v>51</v>
      </c>
      <c r="AS187" s="142">
        <v>74.5615234375</v>
      </c>
      <c r="AT187" s="142">
        <v>8.6349014723678206</v>
      </c>
      <c r="AU187" s="1"/>
      <c r="AV187" s="104" t="s">
        <v>689</v>
      </c>
      <c r="AW187" s="411">
        <v>41</v>
      </c>
      <c r="AX187" s="499">
        <f t="shared" si="17"/>
        <v>1.2702543606902749E-3</v>
      </c>
      <c r="AY187" s="188">
        <v>11</v>
      </c>
      <c r="AZ187" s="410">
        <v>1</v>
      </c>
      <c r="BA187" s="410">
        <v>45</v>
      </c>
      <c r="BB187" s="142">
        <v>96.167757287328996</v>
      </c>
      <c r="BC187" s="142">
        <v>9.8065160626661392</v>
      </c>
      <c r="BD187" s="75"/>
    </row>
    <row r="188" spans="2:56" ht="11.25" customHeight="1" x14ac:dyDescent="0.25">
      <c r="B188" s="113"/>
      <c r="C188" s="104" t="s">
        <v>1097</v>
      </c>
      <c r="D188" s="411">
        <v>304</v>
      </c>
      <c r="E188" s="499">
        <f t="shared" si="12"/>
        <v>1.2987678794196557E-3</v>
      </c>
      <c r="F188" s="188">
        <v>7</v>
      </c>
      <c r="G188" s="410">
        <v>1</v>
      </c>
      <c r="H188" s="410">
        <v>101</v>
      </c>
      <c r="I188" s="142">
        <v>90.265917157202196</v>
      </c>
      <c r="J188" s="142">
        <v>9.5008377081814306</v>
      </c>
      <c r="K188" s="1"/>
      <c r="L188" s="104" t="s">
        <v>931</v>
      </c>
      <c r="M188" s="411">
        <v>69</v>
      </c>
      <c r="N188" s="310">
        <f t="shared" si="13"/>
        <v>1.255824111822947E-3</v>
      </c>
      <c r="O188" s="410">
        <v>2</v>
      </c>
      <c r="P188" s="410">
        <v>1</v>
      </c>
      <c r="Q188" s="410">
        <v>13</v>
      </c>
      <c r="R188" s="142">
        <v>4.5204788909892901</v>
      </c>
      <c r="S188" s="142">
        <v>2.12614178525076</v>
      </c>
      <c r="T188" s="1"/>
      <c r="U188" s="104" t="s">
        <v>1194</v>
      </c>
      <c r="V188" s="411">
        <v>101</v>
      </c>
      <c r="W188" s="499">
        <f t="shared" si="14"/>
        <v>1.3279863256853593E-3</v>
      </c>
      <c r="X188" s="188">
        <v>11</v>
      </c>
      <c r="Y188" s="410">
        <v>1</v>
      </c>
      <c r="Z188" s="410">
        <v>67</v>
      </c>
      <c r="AA188" s="142">
        <v>107.847858053132</v>
      </c>
      <c r="AB188" s="142">
        <v>10.3849823328271</v>
      </c>
      <c r="AC188" s="1"/>
      <c r="AD188" s="104" t="s">
        <v>1142</v>
      </c>
      <c r="AE188" s="411">
        <v>58</v>
      </c>
      <c r="AF188" s="499">
        <f t="shared" si="15"/>
        <v>1.2984687024267933E-3</v>
      </c>
      <c r="AG188" s="188">
        <v>2</v>
      </c>
      <c r="AH188" s="410">
        <v>1</v>
      </c>
      <c r="AI188" s="410">
        <v>7</v>
      </c>
      <c r="AJ188" s="142">
        <v>2.4378715814506502</v>
      </c>
      <c r="AK188" s="142">
        <v>1.5613684963680601</v>
      </c>
      <c r="AL188" s="1"/>
      <c r="AM188" s="104" t="s">
        <v>1133</v>
      </c>
      <c r="AN188" s="411">
        <v>32</v>
      </c>
      <c r="AO188" s="499">
        <f t="shared" si="16"/>
        <v>1.2249272699433472E-3</v>
      </c>
      <c r="AP188" s="188">
        <v>9</v>
      </c>
      <c r="AQ188" s="410">
        <v>1</v>
      </c>
      <c r="AR188" s="410">
        <v>48</v>
      </c>
      <c r="AS188" s="142">
        <v>123.9365234375</v>
      </c>
      <c r="AT188" s="142">
        <v>11.132678179014199</v>
      </c>
      <c r="AU188" s="1"/>
      <c r="AV188" s="104" t="s">
        <v>993</v>
      </c>
      <c r="AW188" s="411">
        <v>41</v>
      </c>
      <c r="AX188" s="499">
        <f t="shared" si="17"/>
        <v>1.2702543606902749E-3</v>
      </c>
      <c r="AY188" s="188">
        <v>4</v>
      </c>
      <c r="AZ188" s="410">
        <v>1</v>
      </c>
      <c r="BA188" s="410">
        <v>15</v>
      </c>
      <c r="BB188" s="142">
        <v>13.014872099940501</v>
      </c>
      <c r="BC188" s="142">
        <v>3.60761307514269</v>
      </c>
      <c r="BD188" s="75"/>
    </row>
    <row r="189" spans="2:56" ht="11.25" customHeight="1" x14ac:dyDescent="0.25">
      <c r="B189" s="113"/>
      <c r="C189" s="104" t="s">
        <v>922</v>
      </c>
      <c r="D189" s="411">
        <v>303</v>
      </c>
      <c r="E189" s="499">
        <f t="shared" si="12"/>
        <v>1.294495616658407E-3</v>
      </c>
      <c r="F189" s="188">
        <v>2</v>
      </c>
      <c r="G189" s="410">
        <v>1</v>
      </c>
      <c r="H189" s="410">
        <v>22</v>
      </c>
      <c r="I189" s="142">
        <v>9.8426951606051691</v>
      </c>
      <c r="J189" s="142">
        <v>3.1373069917694001</v>
      </c>
      <c r="K189" s="1"/>
      <c r="L189" s="104" t="s">
        <v>1141</v>
      </c>
      <c r="M189" s="411">
        <v>69</v>
      </c>
      <c r="N189" s="310">
        <f t="shared" si="13"/>
        <v>1.255824111822947E-3</v>
      </c>
      <c r="O189" s="410">
        <v>8</v>
      </c>
      <c r="P189" s="410">
        <v>1</v>
      </c>
      <c r="Q189" s="410">
        <v>33</v>
      </c>
      <c r="R189" s="142">
        <v>22.6658265070363</v>
      </c>
      <c r="S189" s="142">
        <v>4.7608640504677604</v>
      </c>
      <c r="T189" s="1"/>
      <c r="U189" s="104" t="s">
        <v>688</v>
      </c>
      <c r="V189" s="411">
        <v>98</v>
      </c>
      <c r="W189" s="499">
        <f t="shared" si="14"/>
        <v>1.2885411872986655E-3</v>
      </c>
      <c r="X189" s="188">
        <v>10</v>
      </c>
      <c r="Y189" s="410">
        <v>1</v>
      </c>
      <c r="Z189" s="410">
        <v>55</v>
      </c>
      <c r="AA189" s="142">
        <v>109.689400249896</v>
      </c>
      <c r="AB189" s="142">
        <v>10.4732707522481</v>
      </c>
      <c r="AC189" s="1"/>
      <c r="AD189" s="104" t="s">
        <v>726</v>
      </c>
      <c r="AE189" s="411">
        <v>57</v>
      </c>
      <c r="AF189" s="499">
        <f t="shared" si="15"/>
        <v>1.2760813110056417E-3</v>
      </c>
      <c r="AG189" s="188">
        <v>6</v>
      </c>
      <c r="AH189" s="410">
        <v>2</v>
      </c>
      <c r="AI189" s="410">
        <v>17</v>
      </c>
      <c r="AJ189" s="142">
        <v>18.910433979686101</v>
      </c>
      <c r="AK189" s="142">
        <v>4.3486128799521904</v>
      </c>
      <c r="AL189" s="1"/>
      <c r="AM189" s="104" t="s">
        <v>693</v>
      </c>
      <c r="AN189" s="411">
        <v>31</v>
      </c>
      <c r="AO189" s="499">
        <f t="shared" si="16"/>
        <v>1.1866482927576174E-3</v>
      </c>
      <c r="AP189" s="188">
        <v>2</v>
      </c>
      <c r="AQ189" s="410">
        <v>1</v>
      </c>
      <c r="AR189" s="410">
        <v>8</v>
      </c>
      <c r="AS189" s="142">
        <v>3.4734651404786701</v>
      </c>
      <c r="AT189" s="142">
        <v>1.86372346137475</v>
      </c>
      <c r="AU189" s="1"/>
      <c r="AV189" s="104" t="s">
        <v>1026</v>
      </c>
      <c r="AW189" s="411">
        <v>41</v>
      </c>
      <c r="AX189" s="499">
        <f t="shared" si="17"/>
        <v>1.2702543606902749E-3</v>
      </c>
      <c r="AY189" s="188">
        <v>2</v>
      </c>
      <c r="AZ189" s="410">
        <v>1</v>
      </c>
      <c r="BA189" s="410">
        <v>10</v>
      </c>
      <c r="BB189" s="142">
        <v>3.79417013682332</v>
      </c>
      <c r="BC189" s="142">
        <v>1.9478629666440399</v>
      </c>
      <c r="BD189" s="75"/>
    </row>
    <row r="190" spans="2:56" ht="11.25" customHeight="1" x14ac:dyDescent="0.25">
      <c r="B190" s="113"/>
      <c r="C190" s="104" t="s">
        <v>1051</v>
      </c>
      <c r="D190" s="411">
        <v>303</v>
      </c>
      <c r="E190" s="499">
        <f t="shared" si="12"/>
        <v>1.294495616658407E-3</v>
      </c>
      <c r="F190" s="188">
        <v>9</v>
      </c>
      <c r="G190" s="410">
        <v>1</v>
      </c>
      <c r="H190" s="410">
        <v>101</v>
      </c>
      <c r="I190" s="142">
        <v>127.77971658552001</v>
      </c>
      <c r="J190" s="142">
        <v>11.303969063365299</v>
      </c>
      <c r="K190" s="1"/>
      <c r="L190" s="104" t="s">
        <v>1151</v>
      </c>
      <c r="M190" s="411">
        <v>69</v>
      </c>
      <c r="N190" s="310">
        <f t="shared" si="13"/>
        <v>1.255824111822947E-3</v>
      </c>
      <c r="O190" s="410">
        <v>12</v>
      </c>
      <c r="P190" s="410">
        <v>1</v>
      </c>
      <c r="Q190" s="410">
        <v>36</v>
      </c>
      <c r="R190" s="142">
        <v>47.960092417559302</v>
      </c>
      <c r="S190" s="142">
        <v>6.9253225497127104</v>
      </c>
      <c r="T190" s="1"/>
      <c r="U190" s="104" t="s">
        <v>1158</v>
      </c>
      <c r="V190" s="411">
        <v>98</v>
      </c>
      <c r="W190" s="499">
        <f t="shared" si="14"/>
        <v>1.2885411872986655E-3</v>
      </c>
      <c r="X190" s="188">
        <v>9</v>
      </c>
      <c r="Y190" s="410">
        <v>1</v>
      </c>
      <c r="Z190" s="410">
        <v>71</v>
      </c>
      <c r="AA190" s="142">
        <v>102.99760516451499</v>
      </c>
      <c r="AB190" s="142">
        <v>10.148773579330401</v>
      </c>
      <c r="AC190" s="1"/>
      <c r="AD190" s="104" t="s">
        <v>906</v>
      </c>
      <c r="AE190" s="411">
        <v>57</v>
      </c>
      <c r="AF190" s="499">
        <f t="shared" si="15"/>
        <v>1.2760813110056417E-3</v>
      </c>
      <c r="AG190" s="188">
        <v>6</v>
      </c>
      <c r="AH190" s="410">
        <v>1</v>
      </c>
      <c r="AI190" s="410">
        <v>15</v>
      </c>
      <c r="AJ190" s="142">
        <v>16.366266543551902</v>
      </c>
      <c r="AK190" s="142">
        <v>4.0455242606554496</v>
      </c>
      <c r="AL190" s="1"/>
      <c r="AM190" s="104" t="s">
        <v>737</v>
      </c>
      <c r="AN190" s="411">
        <v>31</v>
      </c>
      <c r="AO190" s="499">
        <f t="shared" si="16"/>
        <v>1.1866482927576174E-3</v>
      </c>
      <c r="AP190" s="188">
        <v>8</v>
      </c>
      <c r="AQ190" s="410">
        <v>1</v>
      </c>
      <c r="AR190" s="410">
        <v>84</v>
      </c>
      <c r="AS190" s="142">
        <v>201.76690946930299</v>
      </c>
      <c r="AT190" s="142">
        <v>14.204467940380701</v>
      </c>
      <c r="AU190" s="1"/>
      <c r="AV190" s="104" t="s">
        <v>1156</v>
      </c>
      <c r="AW190" s="411">
        <v>41</v>
      </c>
      <c r="AX190" s="499">
        <f t="shared" si="17"/>
        <v>1.2702543606902749E-3</v>
      </c>
      <c r="AY190" s="188">
        <v>11</v>
      </c>
      <c r="AZ190" s="410">
        <v>1</v>
      </c>
      <c r="BA190" s="410">
        <v>46</v>
      </c>
      <c r="BB190" s="142">
        <v>80.353361094586504</v>
      </c>
      <c r="BC190" s="142">
        <v>8.9640036308887403</v>
      </c>
      <c r="BD190" s="75"/>
    </row>
    <row r="191" spans="2:56" ht="11.25" customHeight="1" x14ac:dyDescent="0.25">
      <c r="B191" s="113"/>
      <c r="C191" s="104" t="s">
        <v>688</v>
      </c>
      <c r="D191" s="411">
        <v>301</v>
      </c>
      <c r="E191" s="499">
        <f t="shared" si="12"/>
        <v>1.2859510911359092E-3</v>
      </c>
      <c r="F191" s="188">
        <v>9</v>
      </c>
      <c r="G191" s="410">
        <v>1</v>
      </c>
      <c r="H191" s="410">
        <v>147</v>
      </c>
      <c r="I191" s="142">
        <v>153.092857694727</v>
      </c>
      <c r="J191" s="142">
        <v>12.3730698573445</v>
      </c>
      <c r="K191" s="1"/>
      <c r="L191" s="104" t="s">
        <v>773</v>
      </c>
      <c r="M191" s="411">
        <v>68</v>
      </c>
      <c r="N191" s="310">
        <f t="shared" si="13"/>
        <v>1.2376237623762376E-3</v>
      </c>
      <c r="O191" s="410">
        <v>11</v>
      </c>
      <c r="P191" s="410">
        <v>2</v>
      </c>
      <c r="Q191" s="410">
        <v>81</v>
      </c>
      <c r="R191" s="142">
        <v>152.732482698962</v>
      </c>
      <c r="S191" s="142">
        <v>12.358498399844599</v>
      </c>
      <c r="T191" s="1"/>
      <c r="U191" s="104" t="s">
        <v>1019</v>
      </c>
      <c r="V191" s="411">
        <v>97</v>
      </c>
      <c r="W191" s="499">
        <f t="shared" si="14"/>
        <v>1.2753928078364342E-3</v>
      </c>
      <c r="X191" s="188">
        <v>7</v>
      </c>
      <c r="Y191" s="410">
        <v>1</v>
      </c>
      <c r="Z191" s="410">
        <v>34</v>
      </c>
      <c r="AA191" s="142">
        <v>36.616218514188503</v>
      </c>
      <c r="AB191" s="142">
        <v>6.05113365529043</v>
      </c>
      <c r="AC191" s="1"/>
      <c r="AD191" s="104" t="s">
        <v>1126</v>
      </c>
      <c r="AE191" s="411">
        <v>57</v>
      </c>
      <c r="AF191" s="499">
        <f t="shared" si="15"/>
        <v>1.2760813110056417E-3</v>
      </c>
      <c r="AG191" s="188">
        <v>15</v>
      </c>
      <c r="AH191" s="410">
        <v>4</v>
      </c>
      <c r="AI191" s="410">
        <v>86</v>
      </c>
      <c r="AJ191" s="142">
        <v>215.79193598030199</v>
      </c>
      <c r="AK191" s="142">
        <v>14.6898582695784</v>
      </c>
      <c r="AL191" s="1"/>
      <c r="AM191" s="104" t="s">
        <v>780</v>
      </c>
      <c r="AN191" s="411">
        <v>31</v>
      </c>
      <c r="AO191" s="499">
        <f t="shared" si="16"/>
        <v>1.1866482927576174E-3</v>
      </c>
      <c r="AP191" s="188">
        <v>6</v>
      </c>
      <c r="AQ191" s="410">
        <v>3</v>
      </c>
      <c r="AR191" s="410">
        <v>13</v>
      </c>
      <c r="AS191" s="142">
        <v>4.5286160249739904</v>
      </c>
      <c r="AT191" s="142">
        <v>2.1280545164478299</v>
      </c>
      <c r="AU191" s="1"/>
      <c r="AV191" s="104" t="s">
        <v>825</v>
      </c>
      <c r="AW191" s="411">
        <v>40</v>
      </c>
      <c r="AX191" s="499">
        <f t="shared" si="17"/>
        <v>1.2392725470149022E-3</v>
      </c>
      <c r="AY191" s="188">
        <v>2</v>
      </c>
      <c r="AZ191" s="410">
        <v>1</v>
      </c>
      <c r="BA191" s="410">
        <v>16</v>
      </c>
      <c r="BB191" s="142">
        <v>13.14</v>
      </c>
      <c r="BC191" s="142">
        <v>3.6249137920783698</v>
      </c>
      <c r="BD191" s="75"/>
    </row>
    <row r="192" spans="2:56" ht="11.25" customHeight="1" x14ac:dyDescent="0.25">
      <c r="B192" s="113"/>
      <c r="C192" s="104" t="s">
        <v>931</v>
      </c>
      <c r="D192" s="411">
        <v>297</v>
      </c>
      <c r="E192" s="499">
        <f t="shared" si="12"/>
        <v>1.2688620400909138E-3</v>
      </c>
      <c r="F192" s="188">
        <v>2</v>
      </c>
      <c r="G192" s="410">
        <v>1</v>
      </c>
      <c r="H192" s="410">
        <v>33</v>
      </c>
      <c r="I192" s="142">
        <v>10.767019238399699</v>
      </c>
      <c r="J192" s="142">
        <v>3.28131364523413</v>
      </c>
      <c r="K192" s="1"/>
      <c r="L192" s="104" t="s">
        <v>693</v>
      </c>
      <c r="M192" s="411">
        <v>67</v>
      </c>
      <c r="N192" s="310">
        <f t="shared" si="13"/>
        <v>1.2194234129295283E-3</v>
      </c>
      <c r="O192" s="410">
        <v>3</v>
      </c>
      <c r="P192" s="410">
        <v>1</v>
      </c>
      <c r="Q192" s="410">
        <v>19</v>
      </c>
      <c r="R192" s="142">
        <v>19.373134328358201</v>
      </c>
      <c r="S192" s="142">
        <v>4.4014922842552204</v>
      </c>
      <c r="T192" s="1"/>
      <c r="U192" s="104" t="s">
        <v>679</v>
      </c>
      <c r="V192" s="411">
        <v>96</v>
      </c>
      <c r="W192" s="499">
        <f t="shared" si="14"/>
        <v>1.2622444283742029E-3</v>
      </c>
      <c r="X192" s="188">
        <v>11</v>
      </c>
      <c r="Y192" s="410">
        <v>1</v>
      </c>
      <c r="Z192" s="410">
        <v>105</v>
      </c>
      <c r="AA192" s="142">
        <v>150.861870659722</v>
      </c>
      <c r="AB192" s="142">
        <v>12.2825840383741</v>
      </c>
      <c r="AC192" s="1"/>
      <c r="AD192" s="104" t="s">
        <v>1132</v>
      </c>
      <c r="AE192" s="411">
        <v>57</v>
      </c>
      <c r="AF192" s="499">
        <f t="shared" si="15"/>
        <v>1.2760813110056417E-3</v>
      </c>
      <c r="AG192" s="188">
        <v>8</v>
      </c>
      <c r="AH192" s="410">
        <v>5</v>
      </c>
      <c r="AI192" s="410">
        <v>15</v>
      </c>
      <c r="AJ192" s="142">
        <v>6.16805170821792</v>
      </c>
      <c r="AK192" s="142">
        <v>2.48355626234195</v>
      </c>
      <c r="AL192" s="1"/>
      <c r="AM192" s="104" t="s">
        <v>862</v>
      </c>
      <c r="AN192" s="411">
        <v>31</v>
      </c>
      <c r="AO192" s="499">
        <f t="shared" si="16"/>
        <v>1.1866482927576174E-3</v>
      </c>
      <c r="AP192" s="188">
        <v>16</v>
      </c>
      <c r="AQ192" s="410">
        <v>5</v>
      </c>
      <c r="AR192" s="410">
        <v>51</v>
      </c>
      <c r="AS192" s="142">
        <v>105.906347554631</v>
      </c>
      <c r="AT192" s="142">
        <v>10.291080971143399</v>
      </c>
      <c r="AU192" s="1"/>
      <c r="AV192" s="104" t="s">
        <v>839</v>
      </c>
      <c r="AW192" s="411">
        <v>40</v>
      </c>
      <c r="AX192" s="499">
        <f t="shared" si="17"/>
        <v>1.2392725470149022E-3</v>
      </c>
      <c r="AY192" s="188">
        <v>2</v>
      </c>
      <c r="AZ192" s="410">
        <v>1</v>
      </c>
      <c r="BA192" s="410">
        <v>5</v>
      </c>
      <c r="BB192" s="142">
        <v>0.77437500000000004</v>
      </c>
      <c r="BC192" s="142">
        <v>0.87998579533990196</v>
      </c>
      <c r="BD192" s="75"/>
    </row>
    <row r="193" spans="2:56" ht="11.25" customHeight="1" x14ac:dyDescent="0.25">
      <c r="B193" s="113"/>
      <c r="C193" s="104" t="s">
        <v>1158</v>
      </c>
      <c r="D193" s="411">
        <v>292</v>
      </c>
      <c r="E193" s="499">
        <f t="shared" si="12"/>
        <v>1.2475007262846695E-3</v>
      </c>
      <c r="F193" s="188">
        <v>10</v>
      </c>
      <c r="G193" s="410">
        <v>1</v>
      </c>
      <c r="H193" s="410">
        <v>143</v>
      </c>
      <c r="I193" s="142">
        <v>232.97770454119001</v>
      </c>
      <c r="J193" s="142">
        <v>15.2636071929669</v>
      </c>
      <c r="K193" s="1"/>
      <c r="L193" s="104" t="s">
        <v>1103</v>
      </c>
      <c r="M193" s="411">
        <v>67</v>
      </c>
      <c r="N193" s="310">
        <f t="shared" si="13"/>
        <v>1.2194234129295283E-3</v>
      </c>
      <c r="O193" s="410">
        <v>22</v>
      </c>
      <c r="P193" s="410">
        <v>2</v>
      </c>
      <c r="Q193" s="410">
        <v>45</v>
      </c>
      <c r="R193" s="142">
        <v>69.533971931387896</v>
      </c>
      <c r="S193" s="142">
        <v>8.3387032523881004</v>
      </c>
      <c r="T193" s="1"/>
      <c r="U193" s="104" t="s">
        <v>812</v>
      </c>
      <c r="V193" s="411">
        <v>96</v>
      </c>
      <c r="W193" s="499">
        <f t="shared" si="14"/>
        <v>1.2622444283742029E-3</v>
      </c>
      <c r="X193" s="188">
        <v>1</v>
      </c>
      <c r="Y193" s="410">
        <v>1</v>
      </c>
      <c r="Z193" s="410">
        <v>13</v>
      </c>
      <c r="AA193" s="142">
        <v>1.5979817708333299</v>
      </c>
      <c r="AB193" s="142">
        <v>1.2641130372056699</v>
      </c>
      <c r="AC193" s="1"/>
      <c r="AD193" s="104" t="s">
        <v>755</v>
      </c>
      <c r="AE193" s="411">
        <v>56</v>
      </c>
      <c r="AF193" s="499">
        <f t="shared" si="15"/>
        <v>1.2536939195844901E-3</v>
      </c>
      <c r="AG193" s="188">
        <v>7</v>
      </c>
      <c r="AH193" s="410">
        <v>1</v>
      </c>
      <c r="AI193" s="410">
        <v>27</v>
      </c>
      <c r="AJ193" s="142">
        <v>34.488520408163303</v>
      </c>
      <c r="AK193" s="142">
        <v>5.8726927731802299</v>
      </c>
      <c r="AL193" s="1"/>
      <c r="AM193" s="104" t="s">
        <v>956</v>
      </c>
      <c r="AN193" s="411">
        <v>31</v>
      </c>
      <c r="AO193" s="499">
        <f t="shared" si="16"/>
        <v>1.1866482927576174E-3</v>
      </c>
      <c r="AP193" s="188">
        <v>2</v>
      </c>
      <c r="AQ193" s="410">
        <v>1</v>
      </c>
      <c r="AR193" s="410">
        <v>22</v>
      </c>
      <c r="AS193" s="142">
        <v>13.935483870967699</v>
      </c>
      <c r="AT193" s="142">
        <v>3.7330261010295298</v>
      </c>
      <c r="AU193" s="1"/>
      <c r="AV193" s="104" t="s">
        <v>978</v>
      </c>
      <c r="AW193" s="411">
        <v>40</v>
      </c>
      <c r="AX193" s="499">
        <f t="shared" si="17"/>
        <v>1.2392725470149022E-3</v>
      </c>
      <c r="AY193" s="188">
        <v>8</v>
      </c>
      <c r="AZ193" s="410">
        <v>1</v>
      </c>
      <c r="BA193" s="410">
        <v>63</v>
      </c>
      <c r="BB193" s="142">
        <v>160.17750000000001</v>
      </c>
      <c r="BC193" s="142">
        <v>12.656124999382699</v>
      </c>
      <c r="BD193" s="75"/>
    </row>
    <row r="194" spans="2:56" ht="11.25" customHeight="1" x14ac:dyDescent="0.25">
      <c r="B194" s="113"/>
      <c r="C194" s="104" t="s">
        <v>1137</v>
      </c>
      <c r="D194" s="411">
        <v>291</v>
      </c>
      <c r="E194" s="499">
        <f t="shared" si="12"/>
        <v>1.2432284635234205E-3</v>
      </c>
      <c r="F194" s="188">
        <v>7</v>
      </c>
      <c r="G194" s="410">
        <v>1</v>
      </c>
      <c r="H194" s="410">
        <v>49</v>
      </c>
      <c r="I194" s="142">
        <v>49.751042146408302</v>
      </c>
      <c r="J194" s="142">
        <v>7.0534418652462403</v>
      </c>
      <c r="K194" s="1"/>
      <c r="L194" s="104" t="s">
        <v>738</v>
      </c>
      <c r="M194" s="411">
        <v>66</v>
      </c>
      <c r="N194" s="310">
        <f t="shared" si="13"/>
        <v>1.2012230634828188E-3</v>
      </c>
      <c r="O194" s="410">
        <v>11</v>
      </c>
      <c r="P194" s="410">
        <v>1</v>
      </c>
      <c r="Q194" s="410">
        <v>35</v>
      </c>
      <c r="R194" s="142">
        <v>38.337235996326903</v>
      </c>
      <c r="S194" s="142">
        <v>6.1917070341164298</v>
      </c>
      <c r="T194" s="1"/>
      <c r="U194" s="104" t="s">
        <v>862</v>
      </c>
      <c r="V194" s="411">
        <v>96</v>
      </c>
      <c r="W194" s="499">
        <f t="shared" si="14"/>
        <v>1.2622444283742029E-3</v>
      </c>
      <c r="X194" s="188">
        <v>10</v>
      </c>
      <c r="Y194" s="410">
        <v>1</v>
      </c>
      <c r="Z194" s="410">
        <v>38</v>
      </c>
      <c r="AA194" s="142">
        <v>69.8125</v>
      </c>
      <c r="AB194" s="142">
        <v>8.3553874835341997</v>
      </c>
      <c r="AC194" s="1"/>
      <c r="AD194" s="104" t="s">
        <v>911</v>
      </c>
      <c r="AE194" s="411">
        <v>56</v>
      </c>
      <c r="AF194" s="499">
        <f t="shared" si="15"/>
        <v>1.2536939195844901E-3</v>
      </c>
      <c r="AG194" s="188">
        <v>2</v>
      </c>
      <c r="AH194" s="410">
        <v>1</v>
      </c>
      <c r="AI194" s="410">
        <v>15</v>
      </c>
      <c r="AJ194" s="142">
        <v>9.5175382653061202</v>
      </c>
      <c r="AK194" s="142">
        <v>3.0850507719170701</v>
      </c>
      <c r="AL194" s="1"/>
      <c r="AM194" s="104" t="s">
        <v>1112</v>
      </c>
      <c r="AN194" s="411">
        <v>31</v>
      </c>
      <c r="AO194" s="499">
        <f t="shared" si="16"/>
        <v>1.1866482927576174E-3</v>
      </c>
      <c r="AP194" s="188">
        <v>10</v>
      </c>
      <c r="AQ194" s="410">
        <v>1</v>
      </c>
      <c r="AR194" s="410">
        <v>72</v>
      </c>
      <c r="AS194" s="142">
        <v>186.68054110301799</v>
      </c>
      <c r="AT194" s="142">
        <v>13.6631087642241</v>
      </c>
      <c r="AU194" s="1"/>
      <c r="AV194" s="104" t="s">
        <v>998</v>
      </c>
      <c r="AW194" s="411">
        <v>40</v>
      </c>
      <c r="AX194" s="499">
        <f t="shared" si="17"/>
        <v>1.2392725470149022E-3</v>
      </c>
      <c r="AY194" s="188">
        <v>6</v>
      </c>
      <c r="AZ194" s="410">
        <v>1</v>
      </c>
      <c r="BA194" s="410">
        <v>43</v>
      </c>
      <c r="BB194" s="142">
        <v>57.21</v>
      </c>
      <c r="BC194" s="142">
        <v>7.5637292389402697</v>
      </c>
      <c r="BD194" s="75"/>
    </row>
    <row r="195" spans="2:56" ht="11.25" customHeight="1" x14ac:dyDescent="0.25">
      <c r="B195" s="113"/>
      <c r="C195" s="104" t="s">
        <v>721</v>
      </c>
      <c r="D195" s="411">
        <v>289</v>
      </c>
      <c r="E195" s="499">
        <f t="shared" si="12"/>
        <v>1.2346839380009229E-3</v>
      </c>
      <c r="F195" s="188">
        <v>4</v>
      </c>
      <c r="G195" s="410">
        <v>1</v>
      </c>
      <c r="H195" s="410">
        <v>46</v>
      </c>
      <c r="I195" s="142">
        <v>20.107422085463501</v>
      </c>
      <c r="J195" s="142">
        <v>4.4841300254858298</v>
      </c>
      <c r="K195" s="1"/>
      <c r="L195" s="104" t="s">
        <v>768</v>
      </c>
      <c r="M195" s="411">
        <v>66</v>
      </c>
      <c r="N195" s="310">
        <f t="shared" si="13"/>
        <v>1.2012230634828188E-3</v>
      </c>
      <c r="O195" s="410">
        <v>1</v>
      </c>
      <c r="P195" s="410">
        <v>1</v>
      </c>
      <c r="Q195" s="410">
        <v>2</v>
      </c>
      <c r="R195" s="142">
        <v>1.4921946740128599E-2</v>
      </c>
      <c r="S195" s="142">
        <v>0.122155420428766</v>
      </c>
      <c r="T195" s="1"/>
      <c r="U195" s="104" t="s">
        <v>1031</v>
      </c>
      <c r="V195" s="411">
        <v>96</v>
      </c>
      <c r="W195" s="499">
        <f t="shared" si="14"/>
        <v>1.2622444283742029E-3</v>
      </c>
      <c r="X195" s="188">
        <v>4</v>
      </c>
      <c r="Y195" s="410">
        <v>1</v>
      </c>
      <c r="Z195" s="410">
        <v>36</v>
      </c>
      <c r="AA195" s="142">
        <v>27.4478081597222</v>
      </c>
      <c r="AB195" s="142">
        <v>5.2390655807808102</v>
      </c>
      <c r="AC195" s="1"/>
      <c r="AD195" s="104" t="s">
        <v>929</v>
      </c>
      <c r="AE195" s="411">
        <v>56</v>
      </c>
      <c r="AF195" s="499">
        <f t="shared" si="15"/>
        <v>1.2536939195844901E-3</v>
      </c>
      <c r="AG195" s="188">
        <v>17</v>
      </c>
      <c r="AH195" s="410">
        <v>1</v>
      </c>
      <c r="AI195" s="410">
        <v>208</v>
      </c>
      <c r="AJ195" s="142">
        <v>986.38998724489795</v>
      </c>
      <c r="AK195" s="142">
        <v>31.406846184309799</v>
      </c>
      <c r="AL195" s="1"/>
      <c r="AM195" s="104" t="s">
        <v>680</v>
      </c>
      <c r="AN195" s="411">
        <v>30</v>
      </c>
      <c r="AO195" s="499">
        <f t="shared" si="16"/>
        <v>1.1483693155718878E-3</v>
      </c>
      <c r="AP195" s="188">
        <v>4</v>
      </c>
      <c r="AQ195" s="410">
        <v>1</v>
      </c>
      <c r="AR195" s="410">
        <v>21</v>
      </c>
      <c r="AS195" s="142">
        <v>20.755555555555599</v>
      </c>
      <c r="AT195" s="142">
        <v>4.5558265502052997</v>
      </c>
      <c r="AU195" s="1"/>
      <c r="AV195" s="104" t="s">
        <v>1067</v>
      </c>
      <c r="AW195" s="411">
        <v>40</v>
      </c>
      <c r="AX195" s="499">
        <f t="shared" si="17"/>
        <v>1.2392725470149022E-3</v>
      </c>
      <c r="AY195" s="188">
        <v>30</v>
      </c>
      <c r="AZ195" s="410">
        <v>2</v>
      </c>
      <c r="BA195" s="410">
        <v>123</v>
      </c>
      <c r="BB195" s="142">
        <v>563.24749999999995</v>
      </c>
      <c r="BC195" s="142">
        <v>23.7328359030268</v>
      </c>
      <c r="BD195" s="75"/>
    </row>
    <row r="196" spans="2:56" ht="11.25" customHeight="1" x14ac:dyDescent="0.25">
      <c r="B196" s="113"/>
      <c r="C196" s="104" t="s">
        <v>825</v>
      </c>
      <c r="D196" s="411">
        <v>285</v>
      </c>
      <c r="E196" s="499">
        <f t="shared" si="12"/>
        <v>1.2175948869559273E-3</v>
      </c>
      <c r="F196" s="188">
        <v>6</v>
      </c>
      <c r="G196" s="410">
        <v>1</v>
      </c>
      <c r="H196" s="410">
        <v>38</v>
      </c>
      <c r="I196" s="142">
        <v>58.053924284395201</v>
      </c>
      <c r="J196" s="142">
        <v>7.6193125860798796</v>
      </c>
      <c r="K196" s="1"/>
      <c r="L196" s="104" t="s">
        <v>828</v>
      </c>
      <c r="M196" s="411">
        <v>66</v>
      </c>
      <c r="N196" s="310">
        <f t="shared" si="13"/>
        <v>1.2012230634828188E-3</v>
      </c>
      <c r="O196" s="410">
        <v>15</v>
      </c>
      <c r="P196" s="410">
        <v>1</v>
      </c>
      <c r="Q196" s="410">
        <v>40</v>
      </c>
      <c r="R196" s="142">
        <v>157.55280073461901</v>
      </c>
      <c r="S196" s="142">
        <v>12.552003853354201</v>
      </c>
      <c r="T196" s="1"/>
      <c r="U196" s="104" t="s">
        <v>788</v>
      </c>
      <c r="V196" s="411">
        <v>95</v>
      </c>
      <c r="W196" s="499">
        <f t="shared" si="14"/>
        <v>1.2490960489119716E-3</v>
      </c>
      <c r="X196" s="188">
        <v>9</v>
      </c>
      <c r="Y196" s="410">
        <v>1</v>
      </c>
      <c r="Z196" s="410">
        <v>47</v>
      </c>
      <c r="AA196" s="142">
        <v>70.707590027700803</v>
      </c>
      <c r="AB196" s="142">
        <v>8.4087805315456308</v>
      </c>
      <c r="AC196" s="1"/>
      <c r="AD196" s="104" t="s">
        <v>973</v>
      </c>
      <c r="AE196" s="411">
        <v>55</v>
      </c>
      <c r="AF196" s="499">
        <f t="shared" si="15"/>
        <v>1.2313065281633383E-3</v>
      </c>
      <c r="AG196" s="188">
        <v>1</v>
      </c>
      <c r="AH196" s="410">
        <v>1</v>
      </c>
      <c r="AI196" s="410">
        <v>9</v>
      </c>
      <c r="AJ196" s="142">
        <v>1.7441322314049601</v>
      </c>
      <c r="AK196" s="142">
        <v>1.32065598526072</v>
      </c>
      <c r="AL196" s="1"/>
      <c r="AM196" s="104" t="s">
        <v>960</v>
      </c>
      <c r="AN196" s="411">
        <v>30</v>
      </c>
      <c r="AO196" s="499">
        <f t="shared" si="16"/>
        <v>1.1483693155718878E-3</v>
      </c>
      <c r="AP196" s="188">
        <v>1</v>
      </c>
      <c r="AQ196" s="410">
        <v>1</v>
      </c>
      <c r="AR196" s="410">
        <v>6</v>
      </c>
      <c r="AS196" s="142">
        <v>2.1155555555555599</v>
      </c>
      <c r="AT196" s="142">
        <v>1.4544949486181</v>
      </c>
      <c r="AU196" s="1"/>
      <c r="AV196" s="104" t="s">
        <v>1148</v>
      </c>
      <c r="AW196" s="411">
        <v>40</v>
      </c>
      <c r="AX196" s="499">
        <f t="shared" si="17"/>
        <v>1.2392725470149022E-3</v>
      </c>
      <c r="AY196" s="188">
        <v>16</v>
      </c>
      <c r="AZ196" s="410">
        <v>1</v>
      </c>
      <c r="BA196" s="410">
        <v>57</v>
      </c>
      <c r="BB196" s="142">
        <v>200.31</v>
      </c>
      <c r="BC196" s="142">
        <v>14.1530915350675</v>
      </c>
      <c r="BD196" s="75"/>
    </row>
    <row r="197" spans="2:56" ht="11.25" customHeight="1" x14ac:dyDescent="0.25">
      <c r="B197" s="113"/>
      <c r="C197" s="104" t="s">
        <v>911</v>
      </c>
      <c r="D197" s="411">
        <v>284</v>
      </c>
      <c r="E197" s="499">
        <f t="shared" si="12"/>
        <v>1.2133226241946786E-3</v>
      </c>
      <c r="F197" s="188">
        <v>3</v>
      </c>
      <c r="G197" s="410">
        <v>1</v>
      </c>
      <c r="H197" s="410">
        <v>18</v>
      </c>
      <c r="I197" s="142">
        <v>8.4181214044832409</v>
      </c>
      <c r="J197" s="142">
        <v>2.9013999042674601</v>
      </c>
      <c r="K197" s="1"/>
      <c r="L197" s="104" t="s">
        <v>1201</v>
      </c>
      <c r="M197" s="411">
        <v>66</v>
      </c>
      <c r="N197" s="310">
        <f t="shared" si="13"/>
        <v>1.2012230634828188E-3</v>
      </c>
      <c r="O197" s="410">
        <v>4</v>
      </c>
      <c r="P197" s="410">
        <v>1</v>
      </c>
      <c r="Q197" s="410">
        <v>19</v>
      </c>
      <c r="R197" s="142">
        <v>9.4584481175390298</v>
      </c>
      <c r="S197" s="142">
        <v>3.0754590092438301</v>
      </c>
      <c r="T197" s="1"/>
      <c r="U197" s="104" t="s">
        <v>846</v>
      </c>
      <c r="V197" s="411">
        <v>92</v>
      </c>
      <c r="W197" s="499">
        <f t="shared" si="14"/>
        <v>1.2096509105252778E-3</v>
      </c>
      <c r="X197" s="188">
        <v>3</v>
      </c>
      <c r="Y197" s="410">
        <v>1</v>
      </c>
      <c r="Z197" s="410">
        <v>79</v>
      </c>
      <c r="AA197" s="142">
        <v>97.486176748582196</v>
      </c>
      <c r="AB197" s="142">
        <v>9.8735088367095791</v>
      </c>
      <c r="AC197" s="1"/>
      <c r="AD197" s="104" t="s">
        <v>873</v>
      </c>
      <c r="AE197" s="411">
        <v>54</v>
      </c>
      <c r="AF197" s="499">
        <f t="shared" si="15"/>
        <v>1.2089191367421867E-3</v>
      </c>
      <c r="AG197" s="188">
        <v>5</v>
      </c>
      <c r="AH197" s="410">
        <v>1</v>
      </c>
      <c r="AI197" s="410">
        <v>35</v>
      </c>
      <c r="AJ197" s="142">
        <v>36.665294924554203</v>
      </c>
      <c r="AK197" s="142">
        <v>6.0551874392585203</v>
      </c>
      <c r="AL197" s="1"/>
      <c r="AM197" s="104" t="s">
        <v>978</v>
      </c>
      <c r="AN197" s="411">
        <v>30</v>
      </c>
      <c r="AO197" s="499">
        <f t="shared" si="16"/>
        <v>1.1483693155718878E-3</v>
      </c>
      <c r="AP197" s="188">
        <v>12</v>
      </c>
      <c r="AQ197" s="410">
        <v>1</v>
      </c>
      <c r="AR197" s="410">
        <v>67</v>
      </c>
      <c r="AS197" s="142">
        <v>288.51222222222202</v>
      </c>
      <c r="AT197" s="142">
        <v>16.985647536147201</v>
      </c>
      <c r="AU197" s="1"/>
      <c r="AV197" s="104" t="s">
        <v>746</v>
      </c>
      <c r="AW197" s="411">
        <v>39</v>
      </c>
      <c r="AX197" s="499">
        <f t="shared" si="17"/>
        <v>1.2082907333395296E-3</v>
      </c>
      <c r="AY197" s="188">
        <v>3</v>
      </c>
      <c r="AZ197" s="410">
        <v>2</v>
      </c>
      <c r="BA197" s="410">
        <v>8</v>
      </c>
      <c r="BB197" s="142">
        <v>1.6778435239973699</v>
      </c>
      <c r="BC197" s="142">
        <v>1.29531599387847</v>
      </c>
      <c r="BD197" s="75"/>
    </row>
    <row r="198" spans="2:56" ht="11.25" customHeight="1" x14ac:dyDescent="0.25">
      <c r="B198" s="113"/>
      <c r="C198" s="104" t="s">
        <v>993</v>
      </c>
      <c r="D198" s="411">
        <v>283</v>
      </c>
      <c r="E198" s="499">
        <f t="shared" ref="E198:E261" si="18">D198/$D$541</f>
        <v>1.2090503614334296E-3</v>
      </c>
      <c r="F198" s="188">
        <v>3</v>
      </c>
      <c r="G198" s="410">
        <v>0</v>
      </c>
      <c r="H198" s="410">
        <v>38</v>
      </c>
      <c r="I198" s="142">
        <v>20.366242555157399</v>
      </c>
      <c r="J198" s="142">
        <v>4.5128973570376498</v>
      </c>
      <c r="K198" s="1"/>
      <c r="L198" s="104" t="s">
        <v>688</v>
      </c>
      <c r="M198" s="411">
        <v>65</v>
      </c>
      <c r="N198" s="310">
        <f t="shared" ref="N198:N261" si="19">M198/$M$531</f>
        <v>1.1830227140361095E-3</v>
      </c>
      <c r="O198" s="410">
        <v>13</v>
      </c>
      <c r="P198" s="410">
        <v>1</v>
      </c>
      <c r="Q198" s="410">
        <v>147</v>
      </c>
      <c r="R198" s="142">
        <v>414.35408284023703</v>
      </c>
      <c r="S198" s="142">
        <v>20.355689200816499</v>
      </c>
      <c r="T198" s="1"/>
      <c r="U198" s="104" t="s">
        <v>911</v>
      </c>
      <c r="V198" s="411">
        <v>92</v>
      </c>
      <c r="W198" s="499">
        <f t="shared" ref="W198:W261" si="20">V198/$V$534</f>
        <v>1.2096509105252778E-3</v>
      </c>
      <c r="X198" s="188">
        <v>3</v>
      </c>
      <c r="Y198" s="410">
        <v>1</v>
      </c>
      <c r="Z198" s="410">
        <v>18</v>
      </c>
      <c r="AA198" s="142">
        <v>11.273511342155</v>
      </c>
      <c r="AB198" s="142">
        <v>3.3576050009128502</v>
      </c>
      <c r="AC198" s="1"/>
      <c r="AD198" s="104" t="s">
        <v>921</v>
      </c>
      <c r="AE198" s="411">
        <v>54</v>
      </c>
      <c r="AF198" s="499">
        <f t="shared" ref="AF198:AF261" si="21">AE198/$AE$529</f>
        <v>1.2089191367421867E-3</v>
      </c>
      <c r="AG198" s="188">
        <v>4</v>
      </c>
      <c r="AH198" s="410">
        <v>1</v>
      </c>
      <c r="AI198" s="410">
        <v>16</v>
      </c>
      <c r="AJ198" s="142">
        <v>19.8741426611797</v>
      </c>
      <c r="AK198" s="142">
        <v>4.4580424696473804</v>
      </c>
      <c r="AL198" s="1"/>
      <c r="AM198" s="104" t="s">
        <v>1072</v>
      </c>
      <c r="AN198" s="411">
        <v>30</v>
      </c>
      <c r="AO198" s="499">
        <f t="shared" ref="AO198:AO261" si="22">AN198/$AN$514</f>
        <v>1.1483693155718878E-3</v>
      </c>
      <c r="AP198" s="188">
        <v>21</v>
      </c>
      <c r="AQ198" s="410">
        <v>1</v>
      </c>
      <c r="AR198" s="410">
        <v>156</v>
      </c>
      <c r="AS198" s="142">
        <v>1421.4266666666699</v>
      </c>
      <c r="AT198" s="142">
        <v>37.701812511690598</v>
      </c>
      <c r="AU198" s="1"/>
      <c r="AV198" s="104" t="s">
        <v>879</v>
      </c>
      <c r="AW198" s="411">
        <v>39</v>
      </c>
      <c r="AX198" s="499">
        <f t="shared" ref="AX198:AX261" si="23">AW198/$AW$524</f>
        <v>1.2082907333395296E-3</v>
      </c>
      <c r="AY198" s="188">
        <v>2</v>
      </c>
      <c r="AZ198" s="410">
        <v>1</v>
      </c>
      <c r="BA198" s="410">
        <v>9</v>
      </c>
      <c r="BB198" s="142">
        <v>6.7547666009204503</v>
      </c>
      <c r="BC198" s="142">
        <v>2.5989933822386799</v>
      </c>
      <c r="BD198" s="75"/>
    </row>
    <row r="199" spans="2:56" ht="11.25" customHeight="1" x14ac:dyDescent="0.25">
      <c r="B199" s="113"/>
      <c r="C199" s="104" t="s">
        <v>1034</v>
      </c>
      <c r="D199" s="411">
        <v>283</v>
      </c>
      <c r="E199" s="499">
        <f t="shared" si="18"/>
        <v>1.2090503614334296E-3</v>
      </c>
      <c r="F199" s="188">
        <v>4</v>
      </c>
      <c r="G199" s="410">
        <v>1</v>
      </c>
      <c r="H199" s="410">
        <v>43</v>
      </c>
      <c r="I199" s="142">
        <v>34.595162881294598</v>
      </c>
      <c r="J199" s="142">
        <v>5.8817652861445104</v>
      </c>
      <c r="K199" s="1"/>
      <c r="L199" s="104" t="s">
        <v>690</v>
      </c>
      <c r="M199" s="411">
        <v>65</v>
      </c>
      <c r="N199" s="310">
        <f t="shared" si="19"/>
        <v>1.1830227140361095E-3</v>
      </c>
      <c r="O199" s="410">
        <v>6</v>
      </c>
      <c r="P199" s="410">
        <v>2</v>
      </c>
      <c r="Q199" s="410">
        <v>29</v>
      </c>
      <c r="R199" s="142">
        <v>26.415621301775101</v>
      </c>
      <c r="S199" s="142">
        <v>5.1396129525262104</v>
      </c>
      <c r="T199" s="1"/>
      <c r="U199" s="104" t="s">
        <v>931</v>
      </c>
      <c r="V199" s="411">
        <v>92</v>
      </c>
      <c r="W199" s="499">
        <f t="shared" si="20"/>
        <v>1.2096509105252778E-3</v>
      </c>
      <c r="X199" s="188">
        <v>2</v>
      </c>
      <c r="Y199" s="410">
        <v>1</v>
      </c>
      <c r="Z199" s="410">
        <v>15</v>
      </c>
      <c r="AA199" s="142">
        <v>7.4655009451795804</v>
      </c>
      <c r="AB199" s="142">
        <v>2.7323068907389598</v>
      </c>
      <c r="AC199" s="1"/>
      <c r="AD199" s="104" t="s">
        <v>993</v>
      </c>
      <c r="AE199" s="411">
        <v>54</v>
      </c>
      <c r="AF199" s="499">
        <f t="shared" si="21"/>
        <v>1.2089191367421867E-3</v>
      </c>
      <c r="AG199" s="188">
        <v>5</v>
      </c>
      <c r="AH199" s="410">
        <v>1</v>
      </c>
      <c r="AI199" s="410">
        <v>38</v>
      </c>
      <c r="AJ199" s="142">
        <v>42.253772290809302</v>
      </c>
      <c r="AK199" s="142">
        <v>6.5002901697392996</v>
      </c>
      <c r="AL199" s="1"/>
      <c r="AM199" s="104" t="s">
        <v>1126</v>
      </c>
      <c r="AN199" s="411">
        <v>30</v>
      </c>
      <c r="AO199" s="499">
        <f t="shared" si="22"/>
        <v>1.1483693155718878E-3</v>
      </c>
      <c r="AP199" s="188">
        <v>12</v>
      </c>
      <c r="AQ199" s="410">
        <v>4</v>
      </c>
      <c r="AR199" s="410">
        <v>44</v>
      </c>
      <c r="AS199" s="142">
        <v>67.383333333333297</v>
      </c>
      <c r="AT199" s="142">
        <v>8.2087351847488303</v>
      </c>
      <c r="AU199" s="1"/>
      <c r="AV199" s="104" t="s">
        <v>964</v>
      </c>
      <c r="AW199" s="411">
        <v>39</v>
      </c>
      <c r="AX199" s="499">
        <f t="shared" si="23"/>
        <v>1.2082907333395296E-3</v>
      </c>
      <c r="AY199" s="188">
        <v>5</v>
      </c>
      <c r="AZ199" s="410">
        <v>2</v>
      </c>
      <c r="BA199" s="410">
        <v>40</v>
      </c>
      <c r="BB199" s="142">
        <v>33.689677843524002</v>
      </c>
      <c r="BC199" s="142">
        <v>5.8042809928124601</v>
      </c>
      <c r="BD199" s="75"/>
    </row>
    <row r="200" spans="2:56" ht="11.25" customHeight="1" x14ac:dyDescent="0.25">
      <c r="B200" s="113"/>
      <c r="C200" s="104" t="s">
        <v>1201</v>
      </c>
      <c r="D200" s="411">
        <v>282</v>
      </c>
      <c r="E200" s="499">
        <f t="shared" si="18"/>
        <v>1.2047780986721808E-3</v>
      </c>
      <c r="F200" s="188">
        <v>4</v>
      </c>
      <c r="G200" s="410">
        <v>1</v>
      </c>
      <c r="H200" s="410">
        <v>34</v>
      </c>
      <c r="I200" s="142">
        <v>10.1462200090539</v>
      </c>
      <c r="J200" s="142">
        <v>3.1853131728377799</v>
      </c>
      <c r="K200" s="1"/>
      <c r="L200" s="104" t="s">
        <v>981</v>
      </c>
      <c r="M200" s="411">
        <v>65</v>
      </c>
      <c r="N200" s="310">
        <f t="shared" si="19"/>
        <v>1.1830227140361095E-3</v>
      </c>
      <c r="O200" s="410">
        <v>8</v>
      </c>
      <c r="P200" s="410">
        <v>1</v>
      </c>
      <c r="Q200" s="410">
        <v>38</v>
      </c>
      <c r="R200" s="142">
        <v>49.9536094674556</v>
      </c>
      <c r="S200" s="142">
        <v>7.0677867446220803</v>
      </c>
      <c r="T200" s="1"/>
      <c r="U200" s="104" t="s">
        <v>1097</v>
      </c>
      <c r="V200" s="411">
        <v>91</v>
      </c>
      <c r="W200" s="499">
        <f t="shared" si="20"/>
        <v>1.1965025310630465E-3</v>
      </c>
      <c r="X200" s="188">
        <v>8</v>
      </c>
      <c r="Y200" s="410">
        <v>1</v>
      </c>
      <c r="Z200" s="410">
        <v>101</v>
      </c>
      <c r="AA200" s="142">
        <v>162.55065813307601</v>
      </c>
      <c r="AB200" s="142">
        <v>12.7495356046044</v>
      </c>
      <c r="AC200" s="1"/>
      <c r="AD200" s="104" t="s">
        <v>733</v>
      </c>
      <c r="AE200" s="411">
        <v>53</v>
      </c>
      <c r="AF200" s="499">
        <f t="shared" si="21"/>
        <v>1.1865317453210351E-3</v>
      </c>
      <c r="AG200" s="188">
        <v>12</v>
      </c>
      <c r="AH200" s="410">
        <v>2</v>
      </c>
      <c r="AI200" s="410">
        <v>50</v>
      </c>
      <c r="AJ200" s="142">
        <v>79.620505517977904</v>
      </c>
      <c r="AK200" s="142">
        <v>8.9230323051067106</v>
      </c>
      <c r="AL200" s="1"/>
      <c r="AM200" s="104" t="s">
        <v>689</v>
      </c>
      <c r="AN200" s="411">
        <v>29</v>
      </c>
      <c r="AO200" s="499">
        <f t="shared" si="22"/>
        <v>1.1100903383861583E-3</v>
      </c>
      <c r="AP200" s="188">
        <v>12</v>
      </c>
      <c r="AQ200" s="410">
        <v>1</v>
      </c>
      <c r="AR200" s="410">
        <v>34</v>
      </c>
      <c r="AS200" s="142">
        <v>82.925089179548195</v>
      </c>
      <c r="AT200" s="142">
        <v>9.1063213856940095</v>
      </c>
      <c r="AU200" s="1"/>
      <c r="AV200" s="104" t="s">
        <v>772</v>
      </c>
      <c r="AW200" s="411">
        <v>38</v>
      </c>
      <c r="AX200" s="499">
        <f t="shared" si="23"/>
        <v>1.1773089196641571E-3</v>
      </c>
      <c r="AY200" s="188">
        <v>2</v>
      </c>
      <c r="AZ200" s="410">
        <v>1</v>
      </c>
      <c r="BA200" s="410">
        <v>10</v>
      </c>
      <c r="BB200" s="142">
        <v>3.3247922437673099</v>
      </c>
      <c r="BC200" s="142">
        <v>1.82340128434947</v>
      </c>
      <c r="BD200" s="75"/>
    </row>
    <row r="201" spans="2:56" ht="11.25" customHeight="1" x14ac:dyDescent="0.25">
      <c r="B201" s="113"/>
      <c r="C201" s="104" t="s">
        <v>689</v>
      </c>
      <c r="D201" s="411">
        <v>277</v>
      </c>
      <c r="E201" s="499">
        <f t="shared" si="18"/>
        <v>1.1834167848659364E-3</v>
      </c>
      <c r="F201" s="188">
        <v>11</v>
      </c>
      <c r="G201" s="410">
        <v>1</v>
      </c>
      <c r="H201" s="410">
        <v>96</v>
      </c>
      <c r="I201" s="142">
        <v>151.26405922141601</v>
      </c>
      <c r="J201" s="142">
        <v>12.2989454515993</v>
      </c>
      <c r="K201" s="1"/>
      <c r="L201" s="104" t="s">
        <v>1172</v>
      </c>
      <c r="M201" s="411">
        <v>65</v>
      </c>
      <c r="N201" s="310">
        <f t="shared" si="19"/>
        <v>1.1830227140361095E-3</v>
      </c>
      <c r="O201" s="410">
        <v>6</v>
      </c>
      <c r="P201" s="410">
        <v>1</v>
      </c>
      <c r="Q201" s="410">
        <v>25</v>
      </c>
      <c r="R201" s="142">
        <v>19.701775147928998</v>
      </c>
      <c r="S201" s="142">
        <v>4.4386681727663504</v>
      </c>
      <c r="T201" s="1"/>
      <c r="U201" s="104" t="s">
        <v>1042</v>
      </c>
      <c r="V201" s="411">
        <v>90</v>
      </c>
      <c r="W201" s="499">
        <f t="shared" si="20"/>
        <v>1.1833541516008152E-3</v>
      </c>
      <c r="X201" s="188">
        <v>11</v>
      </c>
      <c r="Y201" s="410">
        <v>1</v>
      </c>
      <c r="Z201" s="410">
        <v>254</v>
      </c>
      <c r="AA201" s="142">
        <v>696.94617283950595</v>
      </c>
      <c r="AB201" s="142">
        <v>26.3997381206615</v>
      </c>
      <c r="AC201" s="1"/>
      <c r="AD201" s="104" t="s">
        <v>922</v>
      </c>
      <c r="AE201" s="411">
        <v>53</v>
      </c>
      <c r="AF201" s="499">
        <f t="shared" si="21"/>
        <v>1.1865317453210351E-3</v>
      </c>
      <c r="AG201" s="188">
        <v>3</v>
      </c>
      <c r="AH201" s="410">
        <v>1</v>
      </c>
      <c r="AI201" s="410">
        <v>21</v>
      </c>
      <c r="AJ201" s="142">
        <v>17.991456034175901</v>
      </c>
      <c r="AK201" s="142">
        <v>4.2416336515752802</v>
      </c>
      <c r="AL201" s="1"/>
      <c r="AM201" s="104" t="s">
        <v>791</v>
      </c>
      <c r="AN201" s="411">
        <v>29</v>
      </c>
      <c r="AO201" s="499">
        <f t="shared" si="22"/>
        <v>1.1100903383861583E-3</v>
      </c>
      <c r="AP201" s="188">
        <v>6</v>
      </c>
      <c r="AQ201" s="410">
        <v>1</v>
      </c>
      <c r="AR201" s="410">
        <v>18</v>
      </c>
      <c r="AS201" s="142">
        <v>20.3852556480381</v>
      </c>
      <c r="AT201" s="142">
        <v>4.5150033940228704</v>
      </c>
      <c r="AU201" s="1"/>
      <c r="AV201" s="104" t="s">
        <v>860</v>
      </c>
      <c r="AW201" s="411">
        <v>38</v>
      </c>
      <c r="AX201" s="499">
        <f t="shared" si="23"/>
        <v>1.1773089196641571E-3</v>
      </c>
      <c r="AY201" s="188">
        <v>6</v>
      </c>
      <c r="AZ201" s="410">
        <v>1</v>
      </c>
      <c r="BA201" s="410">
        <v>28</v>
      </c>
      <c r="BB201" s="142">
        <v>36.983379501385002</v>
      </c>
      <c r="BC201" s="142">
        <v>6.0813961802685599</v>
      </c>
      <c r="BD201" s="75"/>
    </row>
    <row r="202" spans="2:56" ht="11.25" customHeight="1" x14ac:dyDescent="0.25">
      <c r="B202" s="113"/>
      <c r="C202" s="104" t="s">
        <v>862</v>
      </c>
      <c r="D202" s="411">
        <v>277</v>
      </c>
      <c r="E202" s="499">
        <f t="shared" si="18"/>
        <v>1.1834167848659364E-3</v>
      </c>
      <c r="F202" s="188">
        <v>10</v>
      </c>
      <c r="G202" s="410">
        <v>1</v>
      </c>
      <c r="H202" s="410">
        <v>53</v>
      </c>
      <c r="I202" s="142">
        <v>79.086394974520701</v>
      </c>
      <c r="J202" s="142">
        <v>8.8930531863090003</v>
      </c>
      <c r="K202" s="1"/>
      <c r="L202" s="104" t="s">
        <v>733</v>
      </c>
      <c r="M202" s="411">
        <v>64</v>
      </c>
      <c r="N202" s="310">
        <f t="shared" si="19"/>
        <v>1.1648223645894002E-3</v>
      </c>
      <c r="O202" s="410">
        <v>7</v>
      </c>
      <c r="P202" s="410">
        <v>1</v>
      </c>
      <c r="Q202" s="410">
        <v>31</v>
      </c>
      <c r="R202" s="142">
        <v>45.909912109375</v>
      </c>
      <c r="S202" s="142">
        <v>6.7756853608601801</v>
      </c>
      <c r="T202" s="1"/>
      <c r="U202" s="104" t="s">
        <v>1103</v>
      </c>
      <c r="V202" s="411">
        <v>90</v>
      </c>
      <c r="W202" s="499">
        <f t="shared" si="20"/>
        <v>1.1833541516008152E-3</v>
      </c>
      <c r="X202" s="188">
        <v>21</v>
      </c>
      <c r="Y202" s="410">
        <v>1</v>
      </c>
      <c r="Z202" s="410">
        <v>33</v>
      </c>
      <c r="AA202" s="142">
        <v>56.4480246913581</v>
      </c>
      <c r="AB202" s="142">
        <v>7.5131900476001601</v>
      </c>
      <c r="AC202" s="1"/>
      <c r="AD202" s="104" t="s">
        <v>1156</v>
      </c>
      <c r="AE202" s="411">
        <v>53</v>
      </c>
      <c r="AF202" s="499">
        <f t="shared" si="21"/>
        <v>1.1865317453210351E-3</v>
      </c>
      <c r="AG202" s="188">
        <v>12</v>
      </c>
      <c r="AH202" s="410">
        <v>1</v>
      </c>
      <c r="AI202" s="410">
        <v>71</v>
      </c>
      <c r="AJ202" s="142">
        <v>166.69846920612301</v>
      </c>
      <c r="AK202" s="142">
        <v>12.9111761356634</v>
      </c>
      <c r="AL202" s="1"/>
      <c r="AM202" s="104" t="s">
        <v>799</v>
      </c>
      <c r="AN202" s="411">
        <v>29</v>
      </c>
      <c r="AO202" s="499">
        <f t="shared" si="22"/>
        <v>1.1100903383861583E-3</v>
      </c>
      <c r="AP202" s="188">
        <v>9</v>
      </c>
      <c r="AQ202" s="410">
        <v>2</v>
      </c>
      <c r="AR202" s="410">
        <v>37</v>
      </c>
      <c r="AS202" s="142">
        <v>53.5790725326992</v>
      </c>
      <c r="AT202" s="142">
        <v>7.31977271045346</v>
      </c>
      <c r="AU202" s="1"/>
      <c r="AV202" s="104" t="s">
        <v>873</v>
      </c>
      <c r="AW202" s="411">
        <v>38</v>
      </c>
      <c r="AX202" s="499">
        <f t="shared" si="23"/>
        <v>1.1773089196641571E-3</v>
      </c>
      <c r="AY202" s="188">
        <v>8</v>
      </c>
      <c r="AZ202" s="410">
        <v>1</v>
      </c>
      <c r="BA202" s="410">
        <v>37</v>
      </c>
      <c r="BB202" s="142">
        <v>46.405124653739598</v>
      </c>
      <c r="BC202" s="142">
        <v>6.81213069852154</v>
      </c>
      <c r="BD202" s="75"/>
    </row>
    <row r="203" spans="2:56" ht="11.25" customHeight="1" x14ac:dyDescent="0.25">
      <c r="B203" s="113"/>
      <c r="C203" s="104" t="s">
        <v>1103</v>
      </c>
      <c r="D203" s="411">
        <v>276</v>
      </c>
      <c r="E203" s="499">
        <f t="shared" si="18"/>
        <v>1.1791445221046876E-3</v>
      </c>
      <c r="F203" s="188">
        <v>21</v>
      </c>
      <c r="G203" s="410">
        <v>1</v>
      </c>
      <c r="H203" s="410">
        <v>45</v>
      </c>
      <c r="I203" s="142">
        <v>69.040905272001694</v>
      </c>
      <c r="J203" s="142">
        <v>8.3090857061412997</v>
      </c>
      <c r="K203" s="1"/>
      <c r="L203" s="104" t="s">
        <v>678</v>
      </c>
      <c r="M203" s="411">
        <v>63</v>
      </c>
      <c r="N203" s="310">
        <f t="shared" si="19"/>
        <v>1.1466220151426908E-3</v>
      </c>
      <c r="O203" s="410">
        <v>14</v>
      </c>
      <c r="P203" s="410">
        <v>2</v>
      </c>
      <c r="Q203" s="410">
        <v>53</v>
      </c>
      <c r="R203" s="142">
        <v>89.609977324262999</v>
      </c>
      <c r="S203" s="142">
        <v>9.4662546619168797</v>
      </c>
      <c r="T203" s="1"/>
      <c r="U203" s="104" t="s">
        <v>988</v>
      </c>
      <c r="V203" s="411">
        <v>89</v>
      </c>
      <c r="W203" s="499">
        <f t="shared" si="20"/>
        <v>1.1702057721385839E-3</v>
      </c>
      <c r="X203" s="188">
        <v>3</v>
      </c>
      <c r="Y203" s="410">
        <v>1</v>
      </c>
      <c r="Z203" s="410">
        <v>44</v>
      </c>
      <c r="AA203" s="142">
        <v>36.110087110213399</v>
      </c>
      <c r="AB203" s="142">
        <v>6.0091669231444502</v>
      </c>
      <c r="AC203" s="1"/>
      <c r="AD203" s="104" t="s">
        <v>707</v>
      </c>
      <c r="AE203" s="411">
        <v>52</v>
      </c>
      <c r="AF203" s="499">
        <f t="shared" si="21"/>
        <v>1.1641443538998836E-3</v>
      </c>
      <c r="AG203" s="188">
        <v>7</v>
      </c>
      <c r="AH203" s="410">
        <v>1</v>
      </c>
      <c r="AI203" s="410">
        <v>42</v>
      </c>
      <c r="AJ203" s="142">
        <v>89.566198224852101</v>
      </c>
      <c r="AK203" s="142">
        <v>9.4639420024032308</v>
      </c>
      <c r="AL203" s="1"/>
      <c r="AM203" s="104" t="s">
        <v>943</v>
      </c>
      <c r="AN203" s="411">
        <v>29</v>
      </c>
      <c r="AO203" s="499">
        <f t="shared" si="22"/>
        <v>1.1100903383861583E-3</v>
      </c>
      <c r="AP203" s="188">
        <v>7</v>
      </c>
      <c r="AQ203" s="410">
        <v>2</v>
      </c>
      <c r="AR203" s="410">
        <v>26</v>
      </c>
      <c r="AS203" s="142">
        <v>31.890606420927501</v>
      </c>
      <c r="AT203" s="142">
        <v>5.64717685405083</v>
      </c>
      <c r="AU203" s="1"/>
      <c r="AV203" s="104" t="s">
        <v>905</v>
      </c>
      <c r="AW203" s="411">
        <v>38</v>
      </c>
      <c r="AX203" s="499">
        <f t="shared" si="23"/>
        <v>1.1773089196641571E-3</v>
      </c>
      <c r="AY203" s="188">
        <v>11</v>
      </c>
      <c r="AZ203" s="410">
        <v>1</v>
      </c>
      <c r="BA203" s="410">
        <v>99</v>
      </c>
      <c r="BB203" s="142">
        <v>260.76454293628802</v>
      </c>
      <c r="BC203" s="142">
        <v>16.1482055639717</v>
      </c>
      <c r="BD203" s="75"/>
    </row>
    <row r="204" spans="2:56" ht="11.25" customHeight="1" x14ac:dyDescent="0.25">
      <c r="B204" s="113"/>
      <c r="C204" s="104" t="s">
        <v>1165</v>
      </c>
      <c r="D204" s="411">
        <v>276</v>
      </c>
      <c r="E204" s="499">
        <f t="shared" si="18"/>
        <v>1.1791445221046876E-3</v>
      </c>
      <c r="F204" s="188">
        <v>2</v>
      </c>
      <c r="G204" s="410">
        <v>1</v>
      </c>
      <c r="H204" s="410">
        <v>32</v>
      </c>
      <c r="I204" s="142">
        <v>8.1699747952110897</v>
      </c>
      <c r="J204" s="142">
        <v>2.8583167765681798</v>
      </c>
      <c r="K204" s="1"/>
      <c r="L204" s="104" t="s">
        <v>1171</v>
      </c>
      <c r="M204" s="411">
        <v>63</v>
      </c>
      <c r="N204" s="310">
        <f t="shared" si="19"/>
        <v>1.1466220151426908E-3</v>
      </c>
      <c r="O204" s="410">
        <v>6</v>
      </c>
      <c r="P204" s="410">
        <v>1</v>
      </c>
      <c r="Q204" s="410">
        <v>77</v>
      </c>
      <c r="R204" s="142">
        <v>151.491055681532</v>
      </c>
      <c r="S204" s="142">
        <v>12.3081702816272</v>
      </c>
      <c r="T204" s="1"/>
      <c r="U204" s="104" t="s">
        <v>1146</v>
      </c>
      <c r="V204" s="411">
        <v>89</v>
      </c>
      <c r="W204" s="499">
        <f t="shared" si="20"/>
        <v>1.1702057721385839E-3</v>
      </c>
      <c r="X204" s="188">
        <v>5</v>
      </c>
      <c r="Y204" s="410">
        <v>1</v>
      </c>
      <c r="Z204" s="410">
        <v>86</v>
      </c>
      <c r="AA204" s="142">
        <v>106.80494887009201</v>
      </c>
      <c r="AB204" s="142">
        <v>10.334647979979399</v>
      </c>
      <c r="AC204" s="1"/>
      <c r="AD204" s="104" t="s">
        <v>842</v>
      </c>
      <c r="AE204" s="411">
        <v>52</v>
      </c>
      <c r="AF204" s="499">
        <f t="shared" si="21"/>
        <v>1.1641443538998836E-3</v>
      </c>
      <c r="AG204" s="188">
        <v>2</v>
      </c>
      <c r="AH204" s="410">
        <v>1</v>
      </c>
      <c r="AI204" s="410">
        <v>8</v>
      </c>
      <c r="AJ204" s="142">
        <v>3.0384615384615401</v>
      </c>
      <c r="AK204" s="142">
        <v>1.74311833748072</v>
      </c>
      <c r="AL204" s="1"/>
      <c r="AM204" s="104" t="s">
        <v>977</v>
      </c>
      <c r="AN204" s="411">
        <v>29</v>
      </c>
      <c r="AO204" s="499">
        <f t="shared" si="22"/>
        <v>1.1100903383861583E-3</v>
      </c>
      <c r="AP204" s="188">
        <v>3</v>
      </c>
      <c r="AQ204" s="410">
        <v>1</v>
      </c>
      <c r="AR204" s="410">
        <v>19</v>
      </c>
      <c r="AS204" s="142">
        <v>17.131985731272302</v>
      </c>
      <c r="AT204" s="142">
        <v>4.13908030017204</v>
      </c>
      <c r="AU204" s="1"/>
      <c r="AV204" s="104" t="s">
        <v>934</v>
      </c>
      <c r="AW204" s="411">
        <v>38</v>
      </c>
      <c r="AX204" s="499">
        <f t="shared" si="23"/>
        <v>1.1773089196641571E-3</v>
      </c>
      <c r="AY204" s="188">
        <v>2</v>
      </c>
      <c r="AZ204" s="410">
        <v>1</v>
      </c>
      <c r="BA204" s="410">
        <v>39</v>
      </c>
      <c r="BB204" s="142">
        <v>39.969529085872601</v>
      </c>
      <c r="BC204" s="142">
        <v>6.3221459241204299</v>
      </c>
      <c r="BD204" s="75"/>
    </row>
    <row r="205" spans="2:56" ht="11.25" customHeight="1" x14ac:dyDescent="0.25">
      <c r="B205" s="113"/>
      <c r="C205" s="104" t="s">
        <v>769</v>
      </c>
      <c r="D205" s="411">
        <v>272</v>
      </c>
      <c r="E205" s="499">
        <f t="shared" si="18"/>
        <v>1.1620554710596921E-3</v>
      </c>
      <c r="F205" s="188">
        <v>8</v>
      </c>
      <c r="G205" s="410">
        <v>1</v>
      </c>
      <c r="H205" s="410">
        <v>55</v>
      </c>
      <c r="I205" s="142">
        <v>85.938892192906593</v>
      </c>
      <c r="J205" s="142">
        <v>9.2703231978667606</v>
      </c>
      <c r="K205" s="1"/>
      <c r="L205" s="104" t="s">
        <v>769</v>
      </c>
      <c r="M205" s="411">
        <v>61</v>
      </c>
      <c r="N205" s="310">
        <f t="shared" si="19"/>
        <v>1.110221316249272E-3</v>
      </c>
      <c r="O205" s="410">
        <v>6</v>
      </c>
      <c r="P205" s="410">
        <v>1</v>
      </c>
      <c r="Q205" s="410">
        <v>32</v>
      </c>
      <c r="R205" s="142">
        <v>33.721042730448801</v>
      </c>
      <c r="S205" s="142">
        <v>5.8069822395499697</v>
      </c>
      <c r="T205" s="1"/>
      <c r="U205" s="104" t="s">
        <v>744</v>
      </c>
      <c r="V205" s="411">
        <v>88</v>
      </c>
      <c r="W205" s="499">
        <f t="shared" si="20"/>
        <v>1.1570573926763526E-3</v>
      </c>
      <c r="X205" s="188">
        <v>5</v>
      </c>
      <c r="Y205" s="410">
        <v>1</v>
      </c>
      <c r="Z205" s="410">
        <v>28</v>
      </c>
      <c r="AA205" s="142">
        <v>11.637267561983499</v>
      </c>
      <c r="AB205" s="142">
        <v>3.41134395245972</v>
      </c>
      <c r="AC205" s="1"/>
      <c r="AD205" s="104" t="s">
        <v>1042</v>
      </c>
      <c r="AE205" s="411">
        <v>52</v>
      </c>
      <c r="AF205" s="499">
        <f t="shared" si="21"/>
        <v>1.1641443538998836E-3</v>
      </c>
      <c r="AG205" s="188">
        <v>7</v>
      </c>
      <c r="AH205" s="410">
        <v>1</v>
      </c>
      <c r="AI205" s="410">
        <v>20</v>
      </c>
      <c r="AJ205" s="142">
        <v>14.014792899408301</v>
      </c>
      <c r="AK205" s="142">
        <v>3.7436336491981002</v>
      </c>
      <c r="AL205" s="1"/>
      <c r="AM205" s="104" t="s">
        <v>1051</v>
      </c>
      <c r="AN205" s="411">
        <v>29</v>
      </c>
      <c r="AO205" s="499">
        <f t="shared" si="22"/>
        <v>1.1100903383861583E-3</v>
      </c>
      <c r="AP205" s="188">
        <v>11</v>
      </c>
      <c r="AQ205" s="410">
        <v>1</v>
      </c>
      <c r="AR205" s="410">
        <v>58</v>
      </c>
      <c r="AS205" s="142">
        <v>115.084423305589</v>
      </c>
      <c r="AT205" s="142">
        <v>10.727740829531101</v>
      </c>
      <c r="AU205" s="1"/>
      <c r="AV205" s="104" t="s">
        <v>943</v>
      </c>
      <c r="AW205" s="411">
        <v>38</v>
      </c>
      <c r="AX205" s="499">
        <f t="shared" si="23"/>
        <v>1.1773089196641571E-3</v>
      </c>
      <c r="AY205" s="188">
        <v>6</v>
      </c>
      <c r="AZ205" s="410">
        <v>2</v>
      </c>
      <c r="BA205" s="410">
        <v>19</v>
      </c>
      <c r="BB205" s="142">
        <v>12.5096952908587</v>
      </c>
      <c r="BC205" s="142">
        <v>3.5369047613497799</v>
      </c>
      <c r="BD205" s="75"/>
    </row>
    <row r="206" spans="2:56" ht="11.25" customHeight="1" x14ac:dyDescent="0.25">
      <c r="B206" s="113"/>
      <c r="C206" s="104" t="s">
        <v>738</v>
      </c>
      <c r="D206" s="411">
        <v>267</v>
      </c>
      <c r="E206" s="499">
        <f t="shared" si="18"/>
        <v>1.1406941572534477E-3</v>
      </c>
      <c r="F206" s="188">
        <v>13</v>
      </c>
      <c r="G206" s="410">
        <v>1</v>
      </c>
      <c r="H206" s="410">
        <v>105</v>
      </c>
      <c r="I206" s="142">
        <v>134.082397003745</v>
      </c>
      <c r="J206" s="142">
        <v>11.579395364342</v>
      </c>
      <c r="K206" s="1"/>
      <c r="L206" s="104" t="s">
        <v>684</v>
      </c>
      <c r="M206" s="411">
        <v>60</v>
      </c>
      <c r="N206" s="310">
        <f t="shared" si="19"/>
        <v>1.0920209668025627E-3</v>
      </c>
      <c r="O206" s="410">
        <v>12</v>
      </c>
      <c r="P206" s="410">
        <v>1</v>
      </c>
      <c r="Q206" s="410">
        <v>37</v>
      </c>
      <c r="R206" s="142">
        <v>46.336388888888898</v>
      </c>
      <c r="S206" s="142">
        <v>6.8070837286527404</v>
      </c>
      <c r="T206" s="1"/>
      <c r="U206" s="104" t="s">
        <v>1206</v>
      </c>
      <c r="V206" s="411">
        <v>87</v>
      </c>
      <c r="W206" s="499">
        <f t="shared" si="20"/>
        <v>1.1439090132141214E-3</v>
      </c>
      <c r="X206" s="188">
        <v>8</v>
      </c>
      <c r="Y206" s="410">
        <v>1</v>
      </c>
      <c r="Z206" s="410">
        <v>39</v>
      </c>
      <c r="AA206" s="142">
        <v>41.527810807240101</v>
      </c>
      <c r="AB206" s="142">
        <v>6.4442075391191498</v>
      </c>
      <c r="AC206" s="1"/>
      <c r="AD206" s="104" t="s">
        <v>749</v>
      </c>
      <c r="AE206" s="411">
        <v>51</v>
      </c>
      <c r="AF206" s="499">
        <f t="shared" si="21"/>
        <v>1.141756962478732E-3</v>
      </c>
      <c r="AG206" s="188">
        <v>7</v>
      </c>
      <c r="AH206" s="410">
        <v>1</v>
      </c>
      <c r="AI206" s="410">
        <v>54</v>
      </c>
      <c r="AJ206" s="142">
        <v>88.974240676662802</v>
      </c>
      <c r="AK206" s="142">
        <v>9.4326157918502602</v>
      </c>
      <c r="AL206" s="1"/>
      <c r="AM206" s="104" t="s">
        <v>1053</v>
      </c>
      <c r="AN206" s="411">
        <v>29</v>
      </c>
      <c r="AO206" s="499">
        <f t="shared" si="22"/>
        <v>1.1100903383861583E-3</v>
      </c>
      <c r="AP206" s="188">
        <v>1</v>
      </c>
      <c r="AQ206" s="410">
        <v>1</v>
      </c>
      <c r="AR206" s="410">
        <v>3</v>
      </c>
      <c r="AS206" s="142">
        <v>0.25683709869203297</v>
      </c>
      <c r="AT206" s="142">
        <v>0.50679098126548505</v>
      </c>
      <c r="AU206" s="1"/>
      <c r="AV206" s="104" t="s">
        <v>1205</v>
      </c>
      <c r="AW206" s="411">
        <v>38</v>
      </c>
      <c r="AX206" s="499">
        <f t="shared" si="23"/>
        <v>1.1773089196641571E-3</v>
      </c>
      <c r="AY206" s="188">
        <v>6</v>
      </c>
      <c r="AZ206" s="410">
        <v>1</v>
      </c>
      <c r="BA206" s="410">
        <v>47</v>
      </c>
      <c r="BB206" s="142">
        <v>59.988919667589997</v>
      </c>
      <c r="BC206" s="142">
        <v>7.7452514270093298</v>
      </c>
      <c r="BD206" s="75"/>
    </row>
    <row r="207" spans="2:56" ht="11.25" customHeight="1" x14ac:dyDescent="0.25">
      <c r="B207" s="113"/>
      <c r="C207" s="104" t="s">
        <v>1076</v>
      </c>
      <c r="D207" s="411">
        <v>267</v>
      </c>
      <c r="E207" s="499">
        <f t="shared" si="18"/>
        <v>1.1406941572534477E-3</v>
      </c>
      <c r="F207" s="188">
        <v>7</v>
      </c>
      <c r="G207" s="410">
        <v>1</v>
      </c>
      <c r="H207" s="410">
        <v>42</v>
      </c>
      <c r="I207" s="142">
        <v>50.192848826607197</v>
      </c>
      <c r="J207" s="142">
        <v>7.0846911595783197</v>
      </c>
      <c r="K207" s="1"/>
      <c r="L207" s="104" t="s">
        <v>976</v>
      </c>
      <c r="M207" s="411">
        <v>60</v>
      </c>
      <c r="N207" s="310">
        <f t="shared" si="19"/>
        <v>1.0920209668025627E-3</v>
      </c>
      <c r="O207" s="410">
        <v>3</v>
      </c>
      <c r="P207" s="410">
        <v>1</v>
      </c>
      <c r="Q207" s="410">
        <v>13</v>
      </c>
      <c r="R207" s="142">
        <v>6.7874999999999996</v>
      </c>
      <c r="S207" s="142">
        <v>2.6052830940226102</v>
      </c>
      <c r="T207" s="1"/>
      <c r="U207" s="104" t="s">
        <v>709</v>
      </c>
      <c r="V207" s="411">
        <v>86</v>
      </c>
      <c r="W207" s="499">
        <f t="shared" si="20"/>
        <v>1.1307606337518901E-3</v>
      </c>
      <c r="X207" s="188">
        <v>7</v>
      </c>
      <c r="Y207" s="410">
        <v>1</v>
      </c>
      <c r="Z207" s="410">
        <v>34</v>
      </c>
      <c r="AA207" s="142">
        <v>53.474851270957302</v>
      </c>
      <c r="AB207" s="142">
        <v>7.3126500853628498</v>
      </c>
      <c r="AC207" s="1"/>
      <c r="AD207" s="104" t="s">
        <v>895</v>
      </c>
      <c r="AE207" s="411">
        <v>51</v>
      </c>
      <c r="AF207" s="499">
        <f t="shared" si="21"/>
        <v>1.141756962478732E-3</v>
      </c>
      <c r="AG207" s="188">
        <v>3</v>
      </c>
      <c r="AH207" s="410">
        <v>1</v>
      </c>
      <c r="AI207" s="410">
        <v>17</v>
      </c>
      <c r="AJ207" s="142">
        <v>9.9730872741253407</v>
      </c>
      <c r="AK207" s="142">
        <v>3.1580195176922699</v>
      </c>
      <c r="AL207" s="1"/>
      <c r="AM207" s="104" t="s">
        <v>991</v>
      </c>
      <c r="AN207" s="411">
        <v>28</v>
      </c>
      <c r="AO207" s="499">
        <f t="shared" si="22"/>
        <v>1.0718113612004287E-3</v>
      </c>
      <c r="AP207" s="188">
        <v>5</v>
      </c>
      <c r="AQ207" s="410">
        <v>1</v>
      </c>
      <c r="AR207" s="410">
        <v>19</v>
      </c>
      <c r="AS207" s="142">
        <v>27.316326530612201</v>
      </c>
      <c r="AT207" s="142">
        <v>5.2265023228362004</v>
      </c>
      <c r="AU207" s="1"/>
      <c r="AV207" s="104" t="s">
        <v>679</v>
      </c>
      <c r="AW207" s="411">
        <v>37</v>
      </c>
      <c r="AX207" s="499">
        <f t="shared" si="23"/>
        <v>1.1463271059887845E-3</v>
      </c>
      <c r="AY207" s="188">
        <v>13</v>
      </c>
      <c r="AZ207" s="410">
        <v>2</v>
      </c>
      <c r="BA207" s="410">
        <v>40</v>
      </c>
      <c r="BB207" s="142">
        <v>74.731921110299496</v>
      </c>
      <c r="BC207" s="142">
        <v>8.6447626404835098</v>
      </c>
      <c r="BD207" s="75"/>
    </row>
    <row r="208" spans="2:56" ht="11.25" customHeight="1" x14ac:dyDescent="0.25">
      <c r="B208" s="113"/>
      <c r="C208" s="104" t="s">
        <v>981</v>
      </c>
      <c r="D208" s="411">
        <v>263</v>
      </c>
      <c r="E208" s="499">
        <f t="shared" si="18"/>
        <v>1.1236051062084521E-3</v>
      </c>
      <c r="F208" s="188">
        <v>8</v>
      </c>
      <c r="G208" s="410">
        <v>1</v>
      </c>
      <c r="H208" s="410">
        <v>51</v>
      </c>
      <c r="I208" s="142">
        <v>47.3338923506195</v>
      </c>
      <c r="J208" s="142">
        <v>6.8799631067774998</v>
      </c>
      <c r="K208" s="1"/>
      <c r="L208" s="104" t="s">
        <v>1123</v>
      </c>
      <c r="M208" s="411">
        <v>60</v>
      </c>
      <c r="N208" s="310">
        <f t="shared" si="19"/>
        <v>1.0920209668025627E-3</v>
      </c>
      <c r="O208" s="410">
        <v>26</v>
      </c>
      <c r="P208" s="410">
        <v>2</v>
      </c>
      <c r="Q208" s="410">
        <v>72</v>
      </c>
      <c r="R208" s="142">
        <v>228.37888888888901</v>
      </c>
      <c r="S208" s="142">
        <v>15.1122099273696</v>
      </c>
      <c r="T208" s="1"/>
      <c r="U208" s="104" t="s">
        <v>1133</v>
      </c>
      <c r="V208" s="411">
        <v>86</v>
      </c>
      <c r="W208" s="499">
        <f t="shared" si="20"/>
        <v>1.1307606337518901E-3</v>
      </c>
      <c r="X208" s="188">
        <v>8</v>
      </c>
      <c r="Y208" s="410">
        <v>1</v>
      </c>
      <c r="Z208" s="410">
        <v>83</v>
      </c>
      <c r="AA208" s="142">
        <v>147.599783666847</v>
      </c>
      <c r="AB208" s="142">
        <v>12.1490651355093</v>
      </c>
      <c r="AC208" s="1"/>
      <c r="AD208" s="104" t="s">
        <v>1137</v>
      </c>
      <c r="AE208" s="411">
        <v>51</v>
      </c>
      <c r="AF208" s="499">
        <f t="shared" si="21"/>
        <v>1.141756962478732E-3</v>
      </c>
      <c r="AG208" s="188">
        <v>8</v>
      </c>
      <c r="AH208" s="410">
        <v>1</v>
      </c>
      <c r="AI208" s="410">
        <v>48</v>
      </c>
      <c r="AJ208" s="142">
        <v>76.000768935024993</v>
      </c>
      <c r="AK208" s="142">
        <v>8.7178419884180602</v>
      </c>
      <c r="AL208" s="1"/>
      <c r="AM208" s="104" t="s">
        <v>993</v>
      </c>
      <c r="AN208" s="411">
        <v>28</v>
      </c>
      <c r="AO208" s="499">
        <f t="shared" si="22"/>
        <v>1.0718113612004287E-3</v>
      </c>
      <c r="AP208" s="188">
        <v>2</v>
      </c>
      <c r="AQ208" s="410">
        <v>0</v>
      </c>
      <c r="AR208" s="410">
        <v>15</v>
      </c>
      <c r="AS208" s="142">
        <v>8.6058673469387799</v>
      </c>
      <c r="AT208" s="142">
        <v>2.9335758635049398</v>
      </c>
      <c r="AU208" s="1"/>
      <c r="AV208" s="104" t="s">
        <v>1123</v>
      </c>
      <c r="AW208" s="411">
        <v>37</v>
      </c>
      <c r="AX208" s="499">
        <f t="shared" si="23"/>
        <v>1.1463271059887845E-3</v>
      </c>
      <c r="AY208" s="188">
        <v>38</v>
      </c>
      <c r="AZ208" s="410">
        <v>12</v>
      </c>
      <c r="BA208" s="410">
        <v>79</v>
      </c>
      <c r="BB208" s="142">
        <v>362.88970051132202</v>
      </c>
      <c r="BC208" s="142">
        <v>19.0496640524531</v>
      </c>
      <c r="BD208" s="75"/>
    </row>
    <row r="209" spans="2:56" ht="11.25" customHeight="1" x14ac:dyDescent="0.25">
      <c r="B209" s="113"/>
      <c r="C209" s="104" t="s">
        <v>1141</v>
      </c>
      <c r="D209" s="411">
        <v>262</v>
      </c>
      <c r="E209" s="499">
        <f t="shared" si="18"/>
        <v>1.1193328434472034E-3</v>
      </c>
      <c r="F209" s="188">
        <v>10</v>
      </c>
      <c r="G209" s="410">
        <v>1</v>
      </c>
      <c r="H209" s="410">
        <v>63</v>
      </c>
      <c r="I209" s="142">
        <v>59.8360235417517</v>
      </c>
      <c r="J209" s="142">
        <v>7.7353748158542199</v>
      </c>
      <c r="K209" s="1"/>
      <c r="L209" s="104" t="s">
        <v>753</v>
      </c>
      <c r="M209" s="411">
        <v>59</v>
      </c>
      <c r="N209" s="310">
        <f t="shared" si="19"/>
        <v>1.0738206173558531E-3</v>
      </c>
      <c r="O209" s="410">
        <v>8</v>
      </c>
      <c r="P209" s="410">
        <v>1</v>
      </c>
      <c r="Q209" s="410">
        <v>71</v>
      </c>
      <c r="R209" s="142">
        <v>110.44240160873299</v>
      </c>
      <c r="S209" s="142">
        <v>10.509157987618901</v>
      </c>
      <c r="T209" s="1"/>
      <c r="U209" s="104" t="s">
        <v>1171</v>
      </c>
      <c r="V209" s="411">
        <v>86</v>
      </c>
      <c r="W209" s="499">
        <f t="shared" si="20"/>
        <v>1.1307606337518901E-3</v>
      </c>
      <c r="X209" s="188">
        <v>4</v>
      </c>
      <c r="Y209" s="410">
        <v>1</v>
      </c>
      <c r="Z209" s="410">
        <v>33</v>
      </c>
      <c r="AA209" s="142">
        <v>37.562060573282899</v>
      </c>
      <c r="AB209" s="142">
        <v>6.1287894867814501</v>
      </c>
      <c r="AC209" s="1"/>
      <c r="AD209" s="104" t="s">
        <v>680</v>
      </c>
      <c r="AE209" s="411">
        <v>50</v>
      </c>
      <c r="AF209" s="499">
        <f t="shared" si="21"/>
        <v>1.1193695710575804E-3</v>
      </c>
      <c r="AG209" s="188">
        <v>4</v>
      </c>
      <c r="AH209" s="410">
        <v>1</v>
      </c>
      <c r="AI209" s="410">
        <v>37</v>
      </c>
      <c r="AJ209" s="142">
        <v>36.1556</v>
      </c>
      <c r="AK209" s="142">
        <v>6.0129526856611797</v>
      </c>
      <c r="AL209" s="1"/>
      <c r="AM209" s="104" t="s">
        <v>803</v>
      </c>
      <c r="AN209" s="411">
        <v>27</v>
      </c>
      <c r="AO209" s="499">
        <f t="shared" si="22"/>
        <v>1.0335323840146991E-3</v>
      </c>
      <c r="AP209" s="188">
        <v>2</v>
      </c>
      <c r="AQ209" s="410">
        <v>1</v>
      </c>
      <c r="AR209" s="410">
        <v>18</v>
      </c>
      <c r="AS209" s="142">
        <v>12.504801097393701</v>
      </c>
      <c r="AT209" s="142">
        <v>3.5362128184533401</v>
      </c>
      <c r="AU209" s="1"/>
      <c r="AV209" s="104" t="s">
        <v>1142</v>
      </c>
      <c r="AW209" s="411">
        <v>37</v>
      </c>
      <c r="AX209" s="499">
        <f t="shared" si="23"/>
        <v>1.1463271059887845E-3</v>
      </c>
      <c r="AY209" s="188">
        <v>1</v>
      </c>
      <c r="AZ209" s="410">
        <v>1</v>
      </c>
      <c r="BA209" s="410">
        <v>6</v>
      </c>
      <c r="BB209" s="142">
        <v>1.2695398100803501</v>
      </c>
      <c r="BC209" s="142">
        <v>1.12673857219869</v>
      </c>
      <c r="BD209" s="75"/>
    </row>
    <row r="210" spans="2:56" ht="11.25" customHeight="1" x14ac:dyDescent="0.25">
      <c r="B210" s="113"/>
      <c r="C210" s="104" t="s">
        <v>1172</v>
      </c>
      <c r="D210" s="411">
        <v>260</v>
      </c>
      <c r="E210" s="499">
        <f t="shared" si="18"/>
        <v>1.1107883179247056E-3</v>
      </c>
      <c r="F210" s="188">
        <v>6</v>
      </c>
      <c r="G210" s="410">
        <v>1</v>
      </c>
      <c r="H210" s="410">
        <v>25</v>
      </c>
      <c r="I210" s="142">
        <v>16.3456213017752</v>
      </c>
      <c r="J210" s="142">
        <v>4.0429718403391304</v>
      </c>
      <c r="K210" s="1"/>
      <c r="L210" s="104" t="s">
        <v>1157</v>
      </c>
      <c r="M210" s="411">
        <v>59</v>
      </c>
      <c r="N210" s="310">
        <f t="shared" si="19"/>
        <v>1.0738206173558531E-3</v>
      </c>
      <c r="O210" s="410">
        <v>12</v>
      </c>
      <c r="P210" s="410">
        <v>5</v>
      </c>
      <c r="Q210" s="410">
        <v>33</v>
      </c>
      <c r="R210" s="142">
        <v>45.839701235277197</v>
      </c>
      <c r="S210" s="142">
        <v>6.7705022882558197</v>
      </c>
      <c r="T210" s="1"/>
      <c r="U210" s="104" t="s">
        <v>828</v>
      </c>
      <c r="V210" s="411">
        <v>85</v>
      </c>
      <c r="W210" s="499">
        <f t="shared" si="20"/>
        <v>1.1176122542896588E-3</v>
      </c>
      <c r="X210" s="188">
        <v>12</v>
      </c>
      <c r="Y210" s="410">
        <v>1</v>
      </c>
      <c r="Z210" s="410">
        <v>59</v>
      </c>
      <c r="AA210" s="142">
        <v>171.75557093425601</v>
      </c>
      <c r="AB210" s="142">
        <v>13.1055549647566</v>
      </c>
      <c r="AC210" s="1"/>
      <c r="AD210" s="104" t="s">
        <v>825</v>
      </c>
      <c r="AE210" s="411">
        <v>50</v>
      </c>
      <c r="AF210" s="499">
        <f t="shared" si="21"/>
        <v>1.1193695710575804E-3</v>
      </c>
      <c r="AG210" s="188">
        <v>6</v>
      </c>
      <c r="AH210" s="410">
        <v>1</v>
      </c>
      <c r="AI210" s="410">
        <v>27</v>
      </c>
      <c r="AJ210" s="142">
        <v>44.398400000000002</v>
      </c>
      <c r="AK210" s="142">
        <v>6.66321243845639</v>
      </c>
      <c r="AL210" s="1"/>
      <c r="AM210" s="104" t="s">
        <v>873</v>
      </c>
      <c r="AN210" s="411">
        <v>27</v>
      </c>
      <c r="AO210" s="499">
        <f t="shared" si="22"/>
        <v>1.0335323840146991E-3</v>
      </c>
      <c r="AP210" s="188">
        <v>10</v>
      </c>
      <c r="AQ210" s="410">
        <v>3</v>
      </c>
      <c r="AR210" s="410">
        <v>33</v>
      </c>
      <c r="AS210" s="142">
        <v>36.858710562414302</v>
      </c>
      <c r="AT210" s="142">
        <v>6.0711375015242597</v>
      </c>
      <c r="AU210" s="1"/>
      <c r="AV210" s="104" t="s">
        <v>1173</v>
      </c>
      <c r="AW210" s="411">
        <v>37</v>
      </c>
      <c r="AX210" s="499">
        <f t="shared" si="23"/>
        <v>1.1463271059887845E-3</v>
      </c>
      <c r="AY210" s="188">
        <v>2</v>
      </c>
      <c r="AZ210" s="410">
        <v>1</v>
      </c>
      <c r="BA210" s="410">
        <v>10</v>
      </c>
      <c r="BB210" s="142">
        <v>7.50620891161432</v>
      </c>
      <c r="BC210" s="142">
        <v>2.7397461399944198</v>
      </c>
      <c r="BD210" s="75"/>
    </row>
    <row r="211" spans="2:56" ht="11.25" customHeight="1" x14ac:dyDescent="0.25">
      <c r="B211" s="113"/>
      <c r="C211" s="104" t="s">
        <v>720</v>
      </c>
      <c r="D211" s="411">
        <v>258</v>
      </c>
      <c r="E211" s="499">
        <f t="shared" si="18"/>
        <v>1.1022437924022078E-3</v>
      </c>
      <c r="F211" s="188">
        <v>7</v>
      </c>
      <c r="G211" s="410">
        <v>1</v>
      </c>
      <c r="H211" s="410">
        <v>51</v>
      </c>
      <c r="I211" s="142">
        <v>37.498783126014096</v>
      </c>
      <c r="J211" s="142">
        <v>6.1236249988070002</v>
      </c>
      <c r="K211" s="1"/>
      <c r="L211" s="104" t="s">
        <v>816</v>
      </c>
      <c r="M211" s="411">
        <v>58</v>
      </c>
      <c r="N211" s="310">
        <f t="shared" si="19"/>
        <v>1.0556202679091438E-3</v>
      </c>
      <c r="O211" s="410">
        <v>11</v>
      </c>
      <c r="P211" s="410">
        <v>1</v>
      </c>
      <c r="Q211" s="410">
        <v>49</v>
      </c>
      <c r="R211" s="142">
        <v>104.20808561236601</v>
      </c>
      <c r="S211" s="142">
        <v>10.208236165585401</v>
      </c>
      <c r="T211" s="1"/>
      <c r="U211" s="104" t="s">
        <v>1051</v>
      </c>
      <c r="V211" s="411">
        <v>85</v>
      </c>
      <c r="W211" s="499">
        <f t="shared" si="20"/>
        <v>1.1176122542896588E-3</v>
      </c>
      <c r="X211" s="188">
        <v>7</v>
      </c>
      <c r="Y211" s="410">
        <v>1</v>
      </c>
      <c r="Z211" s="410">
        <v>33</v>
      </c>
      <c r="AA211" s="142">
        <v>53.282214532871997</v>
      </c>
      <c r="AB211" s="142">
        <v>7.2994667293489304</v>
      </c>
      <c r="AC211" s="1"/>
      <c r="AD211" s="104" t="s">
        <v>688</v>
      </c>
      <c r="AE211" s="411">
        <v>49</v>
      </c>
      <c r="AF211" s="499">
        <f t="shared" si="21"/>
        <v>1.0969821796364288E-3</v>
      </c>
      <c r="AG211" s="188">
        <v>7</v>
      </c>
      <c r="AH211" s="410">
        <v>1</v>
      </c>
      <c r="AI211" s="410">
        <v>26</v>
      </c>
      <c r="AJ211" s="142">
        <v>31.9525197834236</v>
      </c>
      <c r="AK211" s="142">
        <v>5.6526559937275103</v>
      </c>
      <c r="AL211" s="1"/>
      <c r="AM211" s="104" t="s">
        <v>1142</v>
      </c>
      <c r="AN211" s="411">
        <v>27</v>
      </c>
      <c r="AO211" s="499">
        <f t="shared" si="22"/>
        <v>1.0335323840146991E-3</v>
      </c>
      <c r="AP211" s="188">
        <v>2</v>
      </c>
      <c r="AQ211" s="410">
        <v>1</v>
      </c>
      <c r="AR211" s="410">
        <v>7</v>
      </c>
      <c r="AS211" s="142">
        <v>2.57887517146776</v>
      </c>
      <c r="AT211" s="142">
        <v>1.6058876584206501</v>
      </c>
      <c r="AU211" s="1"/>
      <c r="AV211" s="104" t="s">
        <v>1165</v>
      </c>
      <c r="AW211" s="411">
        <v>36</v>
      </c>
      <c r="AX211" s="499">
        <f t="shared" si="23"/>
        <v>1.115345292313412E-3</v>
      </c>
      <c r="AY211" s="188">
        <v>2</v>
      </c>
      <c r="AZ211" s="410">
        <v>1</v>
      </c>
      <c r="BA211" s="410">
        <v>7</v>
      </c>
      <c r="BB211" s="142">
        <v>1.2746913580246899</v>
      </c>
      <c r="BC211" s="142">
        <v>1.12902230182787</v>
      </c>
      <c r="BD211" s="75"/>
    </row>
    <row r="212" spans="2:56" ht="11.25" customHeight="1" x14ac:dyDescent="0.25">
      <c r="B212" s="113"/>
      <c r="C212" s="104" t="s">
        <v>827</v>
      </c>
      <c r="D212" s="411">
        <v>258</v>
      </c>
      <c r="E212" s="499">
        <f t="shared" si="18"/>
        <v>1.1022437924022078E-3</v>
      </c>
      <c r="F212" s="188">
        <v>13</v>
      </c>
      <c r="G212" s="410">
        <v>1</v>
      </c>
      <c r="H212" s="410">
        <v>81</v>
      </c>
      <c r="I212" s="142">
        <v>101.139970554654</v>
      </c>
      <c r="J212" s="142">
        <v>10.0568370054732</v>
      </c>
      <c r="K212" s="1"/>
      <c r="L212" s="104" t="s">
        <v>1016</v>
      </c>
      <c r="M212" s="411">
        <v>58</v>
      </c>
      <c r="N212" s="310">
        <f t="shared" si="19"/>
        <v>1.0556202679091438E-3</v>
      </c>
      <c r="O212" s="410">
        <v>4</v>
      </c>
      <c r="P212" s="410">
        <v>1</v>
      </c>
      <c r="Q212" s="410">
        <v>62</v>
      </c>
      <c r="R212" s="142">
        <v>63.421224732461397</v>
      </c>
      <c r="S212" s="142">
        <v>7.9637443914569097</v>
      </c>
      <c r="T212" s="1"/>
      <c r="U212" s="104" t="s">
        <v>849</v>
      </c>
      <c r="V212" s="411">
        <v>84</v>
      </c>
      <c r="W212" s="499">
        <f t="shared" si="20"/>
        <v>1.1044638748274275E-3</v>
      </c>
      <c r="X212" s="188">
        <v>2</v>
      </c>
      <c r="Y212" s="410">
        <v>1</v>
      </c>
      <c r="Z212" s="410">
        <v>14</v>
      </c>
      <c r="AA212" s="142">
        <v>6.7736678004535102</v>
      </c>
      <c r="AB212" s="142">
        <v>2.6026270959270201</v>
      </c>
      <c r="AC212" s="1"/>
      <c r="AD212" s="104" t="s">
        <v>689</v>
      </c>
      <c r="AE212" s="411">
        <v>49</v>
      </c>
      <c r="AF212" s="499">
        <f t="shared" si="21"/>
        <v>1.0969821796364288E-3</v>
      </c>
      <c r="AG212" s="188">
        <v>11</v>
      </c>
      <c r="AH212" s="410">
        <v>1</v>
      </c>
      <c r="AI212" s="410">
        <v>96</v>
      </c>
      <c r="AJ212" s="142">
        <v>277.47938359017098</v>
      </c>
      <c r="AK212" s="142">
        <v>16.6577124356909</v>
      </c>
      <c r="AL212" s="1"/>
      <c r="AM212" s="104" t="s">
        <v>710</v>
      </c>
      <c r="AN212" s="411">
        <v>26</v>
      </c>
      <c r="AO212" s="499">
        <f t="shared" si="22"/>
        <v>9.9525340682896958E-4</v>
      </c>
      <c r="AP212" s="188">
        <v>9</v>
      </c>
      <c r="AQ212" s="410">
        <v>1</v>
      </c>
      <c r="AR212" s="410">
        <v>34</v>
      </c>
      <c r="AS212" s="142">
        <v>81.136094674556205</v>
      </c>
      <c r="AT212" s="142">
        <v>9.0075576420335093</v>
      </c>
      <c r="AU212" s="1"/>
      <c r="AV212" s="104" t="s">
        <v>819</v>
      </c>
      <c r="AW212" s="411">
        <v>35</v>
      </c>
      <c r="AX212" s="499">
        <f t="shared" si="23"/>
        <v>1.0843634786380394E-3</v>
      </c>
      <c r="AY212" s="188">
        <v>10</v>
      </c>
      <c r="AZ212" s="410">
        <v>1</v>
      </c>
      <c r="BA212" s="410">
        <v>38</v>
      </c>
      <c r="BB212" s="142">
        <v>89.048163265306101</v>
      </c>
      <c r="BC212" s="142">
        <v>9.4365334347580294</v>
      </c>
      <c r="BD212" s="75"/>
    </row>
    <row r="213" spans="2:56" ht="11.25" customHeight="1" x14ac:dyDescent="0.25">
      <c r="B213" s="113"/>
      <c r="C213" s="104" t="s">
        <v>921</v>
      </c>
      <c r="D213" s="411">
        <v>256</v>
      </c>
      <c r="E213" s="499">
        <f t="shared" si="18"/>
        <v>1.0936992668797102E-3</v>
      </c>
      <c r="F213" s="188">
        <v>3</v>
      </c>
      <c r="G213" s="410">
        <v>1</v>
      </c>
      <c r="H213" s="410">
        <v>30</v>
      </c>
      <c r="I213" s="142">
        <v>17.7948608398438</v>
      </c>
      <c r="J213" s="142">
        <v>4.21839552908967</v>
      </c>
      <c r="K213" s="1"/>
      <c r="L213" s="104" t="s">
        <v>772</v>
      </c>
      <c r="M213" s="411">
        <v>57</v>
      </c>
      <c r="N213" s="310">
        <f t="shared" si="19"/>
        <v>1.0374199184624345E-3</v>
      </c>
      <c r="O213" s="410">
        <v>3</v>
      </c>
      <c r="P213" s="410">
        <v>1</v>
      </c>
      <c r="Q213" s="410">
        <v>46</v>
      </c>
      <c r="R213" s="142">
        <v>34.901200369344402</v>
      </c>
      <c r="S213" s="142">
        <v>5.9077237891885597</v>
      </c>
      <c r="T213" s="1"/>
      <c r="U213" s="104" t="s">
        <v>1145</v>
      </c>
      <c r="V213" s="411">
        <v>84</v>
      </c>
      <c r="W213" s="499">
        <f t="shared" si="20"/>
        <v>1.1044638748274275E-3</v>
      </c>
      <c r="X213" s="188">
        <v>10</v>
      </c>
      <c r="Y213" s="410">
        <v>1</v>
      </c>
      <c r="Z213" s="410">
        <v>34</v>
      </c>
      <c r="AA213" s="142">
        <v>74.591269841269806</v>
      </c>
      <c r="AB213" s="142">
        <v>8.6366237524434197</v>
      </c>
      <c r="AC213" s="1"/>
      <c r="AD213" s="104" t="s">
        <v>860</v>
      </c>
      <c r="AE213" s="411">
        <v>49</v>
      </c>
      <c r="AF213" s="499">
        <f t="shared" si="21"/>
        <v>1.0969821796364288E-3</v>
      </c>
      <c r="AG213" s="188">
        <v>7</v>
      </c>
      <c r="AH213" s="410">
        <v>1</v>
      </c>
      <c r="AI213" s="410">
        <v>40</v>
      </c>
      <c r="AJ213" s="142">
        <v>49.561016243231997</v>
      </c>
      <c r="AK213" s="142">
        <v>7.0399585398801898</v>
      </c>
      <c r="AL213" s="1"/>
      <c r="AM213" s="104" t="s">
        <v>1081</v>
      </c>
      <c r="AN213" s="411">
        <v>26</v>
      </c>
      <c r="AO213" s="499">
        <f t="shared" si="22"/>
        <v>9.9525340682896958E-4</v>
      </c>
      <c r="AP213" s="188">
        <v>5</v>
      </c>
      <c r="AQ213" s="410">
        <v>3</v>
      </c>
      <c r="AR213" s="410">
        <v>9</v>
      </c>
      <c r="AS213" s="142">
        <v>2.6982248520710099</v>
      </c>
      <c r="AT213" s="142">
        <v>1.64262742338943</v>
      </c>
      <c r="AU213" s="1"/>
      <c r="AV213" s="104" t="s">
        <v>914</v>
      </c>
      <c r="AW213" s="411">
        <v>35</v>
      </c>
      <c r="AX213" s="499">
        <f t="shared" si="23"/>
        <v>1.0843634786380394E-3</v>
      </c>
      <c r="AY213" s="188">
        <v>4</v>
      </c>
      <c r="AZ213" s="410">
        <v>1</v>
      </c>
      <c r="BA213" s="410">
        <v>16</v>
      </c>
      <c r="BB213" s="142">
        <v>10.5583673469388</v>
      </c>
      <c r="BC213" s="142">
        <v>3.24936414501957</v>
      </c>
      <c r="BD213" s="75"/>
    </row>
    <row r="214" spans="2:56" ht="11.25" customHeight="1" x14ac:dyDescent="0.25">
      <c r="B214" s="113"/>
      <c r="C214" s="104" t="s">
        <v>726</v>
      </c>
      <c r="D214" s="411">
        <v>251</v>
      </c>
      <c r="E214" s="499">
        <f t="shared" si="18"/>
        <v>1.0723379530734659E-3</v>
      </c>
      <c r="F214" s="188">
        <v>5</v>
      </c>
      <c r="G214" s="410">
        <v>1</v>
      </c>
      <c r="H214" s="410">
        <v>43</v>
      </c>
      <c r="I214" s="142">
        <v>16.465103728512201</v>
      </c>
      <c r="J214" s="142">
        <v>4.0577214946952997</v>
      </c>
      <c r="K214" s="1"/>
      <c r="L214" s="104" t="s">
        <v>921</v>
      </c>
      <c r="M214" s="411">
        <v>57</v>
      </c>
      <c r="N214" s="310">
        <f t="shared" si="19"/>
        <v>1.0374199184624345E-3</v>
      </c>
      <c r="O214" s="410">
        <v>2</v>
      </c>
      <c r="P214" s="410">
        <v>1</v>
      </c>
      <c r="Q214" s="410">
        <v>18</v>
      </c>
      <c r="R214" s="142">
        <v>6.9461372730070803</v>
      </c>
      <c r="S214" s="142">
        <v>2.6355525555388</v>
      </c>
      <c r="T214" s="1"/>
      <c r="U214" s="104" t="s">
        <v>951</v>
      </c>
      <c r="V214" s="411">
        <v>83</v>
      </c>
      <c r="W214" s="499">
        <f t="shared" si="20"/>
        <v>1.0913154953651962E-3</v>
      </c>
      <c r="X214" s="188">
        <v>1</v>
      </c>
      <c r="Y214" s="410">
        <v>1</v>
      </c>
      <c r="Z214" s="410">
        <v>9</v>
      </c>
      <c r="AA214" s="142">
        <v>2.21773842357381</v>
      </c>
      <c r="AB214" s="142">
        <v>1.4892073138330399</v>
      </c>
      <c r="AC214" s="1"/>
      <c r="AD214" s="104" t="s">
        <v>1141</v>
      </c>
      <c r="AE214" s="411">
        <v>49</v>
      </c>
      <c r="AF214" s="499">
        <f t="shared" si="21"/>
        <v>1.0969821796364288E-3</v>
      </c>
      <c r="AG214" s="188">
        <v>8</v>
      </c>
      <c r="AH214" s="410">
        <v>1</v>
      </c>
      <c r="AI214" s="410">
        <v>36</v>
      </c>
      <c r="AJ214" s="142">
        <v>24.272386505622698</v>
      </c>
      <c r="AK214" s="142">
        <v>4.9267013818195498</v>
      </c>
      <c r="AL214" s="1"/>
      <c r="AM214" s="104" t="s">
        <v>1202</v>
      </c>
      <c r="AN214" s="411">
        <v>26</v>
      </c>
      <c r="AO214" s="499">
        <f t="shared" si="22"/>
        <v>9.9525340682896958E-4</v>
      </c>
      <c r="AP214" s="188">
        <v>19</v>
      </c>
      <c r="AQ214" s="410">
        <v>2</v>
      </c>
      <c r="AR214" s="410">
        <v>54</v>
      </c>
      <c r="AS214" s="142">
        <v>227.77514792899399</v>
      </c>
      <c r="AT214" s="142">
        <v>15.092221437846501</v>
      </c>
      <c r="AU214" s="1"/>
      <c r="AV214" s="104" t="s">
        <v>997</v>
      </c>
      <c r="AW214" s="411">
        <v>35</v>
      </c>
      <c r="AX214" s="499">
        <f t="shared" si="23"/>
        <v>1.0843634786380394E-3</v>
      </c>
      <c r="AY214" s="188">
        <v>18</v>
      </c>
      <c r="AZ214" s="410">
        <v>1</v>
      </c>
      <c r="BA214" s="410">
        <v>75</v>
      </c>
      <c r="BB214" s="142">
        <v>363.57551020408198</v>
      </c>
      <c r="BC214" s="142">
        <v>19.067656127696502</v>
      </c>
      <c r="BD214" s="75"/>
    </row>
    <row r="215" spans="2:56" ht="11.25" customHeight="1" x14ac:dyDescent="0.25">
      <c r="B215" s="113"/>
      <c r="C215" s="104" t="s">
        <v>744</v>
      </c>
      <c r="D215" s="411">
        <v>248</v>
      </c>
      <c r="E215" s="499">
        <f t="shared" si="18"/>
        <v>1.0595211647897193E-3</v>
      </c>
      <c r="F215" s="188">
        <v>5</v>
      </c>
      <c r="G215" s="410">
        <v>1</v>
      </c>
      <c r="H215" s="410">
        <v>28</v>
      </c>
      <c r="I215" s="142">
        <v>7.1794842611862597</v>
      </c>
      <c r="J215" s="142">
        <v>2.6794559636587199</v>
      </c>
      <c r="K215" s="1"/>
      <c r="L215" s="104" t="s">
        <v>952</v>
      </c>
      <c r="M215" s="411">
        <v>57</v>
      </c>
      <c r="N215" s="310">
        <f t="shared" si="19"/>
        <v>1.0374199184624345E-3</v>
      </c>
      <c r="O215" s="410">
        <v>2</v>
      </c>
      <c r="P215" s="410">
        <v>1</v>
      </c>
      <c r="Q215" s="410">
        <v>28</v>
      </c>
      <c r="R215" s="142">
        <v>17.916897506925199</v>
      </c>
      <c r="S215" s="142">
        <v>4.2328356342911801</v>
      </c>
      <c r="T215" s="1"/>
      <c r="U215" s="104" t="s">
        <v>1178</v>
      </c>
      <c r="V215" s="411">
        <v>83</v>
      </c>
      <c r="W215" s="499">
        <f t="shared" si="20"/>
        <v>1.0913154953651962E-3</v>
      </c>
      <c r="X215" s="188">
        <v>3</v>
      </c>
      <c r="Y215" s="410">
        <v>1</v>
      </c>
      <c r="Z215" s="410">
        <v>21</v>
      </c>
      <c r="AA215" s="142">
        <v>8.4041225141530003</v>
      </c>
      <c r="AB215" s="142">
        <v>2.8989864632579798</v>
      </c>
      <c r="AC215" s="1"/>
      <c r="AD215" s="104" t="s">
        <v>980</v>
      </c>
      <c r="AE215" s="411">
        <v>48</v>
      </c>
      <c r="AF215" s="499">
        <f t="shared" si="21"/>
        <v>1.0745947882152772E-3</v>
      </c>
      <c r="AG215" s="188">
        <v>15</v>
      </c>
      <c r="AH215" s="410">
        <v>2</v>
      </c>
      <c r="AI215" s="410">
        <v>72</v>
      </c>
      <c r="AJ215" s="142">
        <v>186.067708333333</v>
      </c>
      <c r="AK215" s="142">
        <v>13.640663779059</v>
      </c>
      <c r="AL215" s="1"/>
      <c r="AM215" s="104" t="s">
        <v>715</v>
      </c>
      <c r="AN215" s="411">
        <v>25</v>
      </c>
      <c r="AO215" s="499">
        <f t="shared" si="22"/>
        <v>9.5697442964323991E-4</v>
      </c>
      <c r="AP215" s="188">
        <v>6</v>
      </c>
      <c r="AQ215" s="410">
        <v>1</v>
      </c>
      <c r="AR215" s="410">
        <v>42</v>
      </c>
      <c r="AS215" s="142">
        <v>88.88</v>
      </c>
      <c r="AT215" s="142">
        <v>9.4276189995141397</v>
      </c>
      <c r="AU215" s="1"/>
      <c r="AV215" s="104" t="s">
        <v>712</v>
      </c>
      <c r="AW215" s="411">
        <v>34</v>
      </c>
      <c r="AX215" s="499">
        <f t="shared" si="23"/>
        <v>1.0533816649626669E-3</v>
      </c>
      <c r="AY215" s="188">
        <v>5</v>
      </c>
      <c r="AZ215" s="410">
        <v>1</v>
      </c>
      <c r="BA215" s="410">
        <v>52</v>
      </c>
      <c r="BB215" s="142">
        <v>90.5371972318339</v>
      </c>
      <c r="BC215" s="142">
        <v>9.5151036374720501</v>
      </c>
      <c r="BD215" s="75"/>
    </row>
    <row r="216" spans="2:56" ht="11.25" customHeight="1" x14ac:dyDescent="0.25">
      <c r="B216" s="113"/>
      <c r="C216" s="104" t="s">
        <v>1022</v>
      </c>
      <c r="D216" s="411">
        <v>248</v>
      </c>
      <c r="E216" s="499">
        <f t="shared" si="18"/>
        <v>1.0595211647897193E-3</v>
      </c>
      <c r="F216" s="188">
        <v>13</v>
      </c>
      <c r="G216" s="410">
        <v>1</v>
      </c>
      <c r="H216" s="410">
        <v>142</v>
      </c>
      <c r="I216" s="142">
        <v>204.96409989594201</v>
      </c>
      <c r="J216" s="142">
        <v>14.3165673223696</v>
      </c>
      <c r="K216" s="1"/>
      <c r="L216" s="104" t="s">
        <v>1158</v>
      </c>
      <c r="M216" s="411">
        <v>57</v>
      </c>
      <c r="N216" s="310">
        <f t="shared" si="19"/>
        <v>1.0374199184624345E-3</v>
      </c>
      <c r="O216" s="410">
        <v>13</v>
      </c>
      <c r="P216" s="410">
        <v>1</v>
      </c>
      <c r="Q216" s="410">
        <v>143</v>
      </c>
      <c r="R216" s="142">
        <v>389.32040627885499</v>
      </c>
      <c r="S216" s="142">
        <v>19.731203873024398</v>
      </c>
      <c r="T216" s="1"/>
      <c r="U216" s="104" t="s">
        <v>728</v>
      </c>
      <c r="V216" s="411">
        <v>82</v>
      </c>
      <c r="W216" s="499">
        <f t="shared" si="20"/>
        <v>1.0781671159029651E-3</v>
      </c>
      <c r="X216" s="188">
        <v>14</v>
      </c>
      <c r="Y216" s="410">
        <v>1</v>
      </c>
      <c r="Z216" s="410">
        <v>66</v>
      </c>
      <c r="AA216" s="142">
        <v>261.42415229030303</v>
      </c>
      <c r="AB216" s="142">
        <v>16.168616276302199</v>
      </c>
      <c r="AC216" s="1"/>
      <c r="AD216" s="104" t="s">
        <v>1081</v>
      </c>
      <c r="AE216" s="411">
        <v>48</v>
      </c>
      <c r="AF216" s="499">
        <f t="shared" si="21"/>
        <v>1.0745947882152772E-3</v>
      </c>
      <c r="AG216" s="188">
        <v>5</v>
      </c>
      <c r="AH216" s="410">
        <v>2</v>
      </c>
      <c r="AI216" s="410">
        <v>14</v>
      </c>
      <c r="AJ216" s="142">
        <v>7.2877604166666696</v>
      </c>
      <c r="AK216" s="142">
        <v>2.69958523048758</v>
      </c>
      <c r="AL216" s="1"/>
      <c r="AM216" s="104" t="s">
        <v>1103</v>
      </c>
      <c r="AN216" s="411">
        <v>25</v>
      </c>
      <c r="AO216" s="499">
        <f t="shared" si="22"/>
        <v>9.5697442964323991E-4</v>
      </c>
      <c r="AP216" s="188">
        <v>22</v>
      </c>
      <c r="AQ216" s="410">
        <v>4</v>
      </c>
      <c r="AR216" s="410">
        <v>39</v>
      </c>
      <c r="AS216" s="142">
        <v>86.64</v>
      </c>
      <c r="AT216" s="142">
        <v>9.30806102257608</v>
      </c>
      <c r="AU216" s="1"/>
      <c r="AV216" s="104" t="s">
        <v>842</v>
      </c>
      <c r="AW216" s="411">
        <v>34</v>
      </c>
      <c r="AX216" s="499">
        <f t="shared" si="23"/>
        <v>1.0533816649626669E-3</v>
      </c>
      <c r="AY216" s="188">
        <v>1</v>
      </c>
      <c r="AZ216" s="410">
        <v>1</v>
      </c>
      <c r="BA216" s="410">
        <v>5</v>
      </c>
      <c r="BB216" s="142">
        <v>1.64359861591695</v>
      </c>
      <c r="BC216" s="142">
        <v>1.28202910104137</v>
      </c>
      <c r="BD216" s="75"/>
    </row>
    <row r="217" spans="2:56" ht="11.25" customHeight="1" x14ac:dyDescent="0.25">
      <c r="B217" s="113"/>
      <c r="C217" s="104" t="s">
        <v>1031</v>
      </c>
      <c r="D217" s="411">
        <v>247</v>
      </c>
      <c r="E217" s="499">
        <f t="shared" si="18"/>
        <v>1.0552489020284703E-3</v>
      </c>
      <c r="F217" s="188">
        <v>4</v>
      </c>
      <c r="G217" s="410">
        <v>1</v>
      </c>
      <c r="H217" s="410">
        <v>36</v>
      </c>
      <c r="I217" s="142">
        <v>37.624547197954399</v>
      </c>
      <c r="J217" s="142">
        <v>6.1338851634143303</v>
      </c>
      <c r="K217" s="1"/>
      <c r="L217" s="104" t="s">
        <v>1178</v>
      </c>
      <c r="M217" s="411">
        <v>57</v>
      </c>
      <c r="N217" s="310">
        <f t="shared" si="19"/>
        <v>1.0374199184624345E-3</v>
      </c>
      <c r="O217" s="410">
        <v>2</v>
      </c>
      <c r="P217" s="410">
        <v>1</v>
      </c>
      <c r="Q217" s="410">
        <v>12</v>
      </c>
      <c r="R217" s="142">
        <v>4.4124345952600796</v>
      </c>
      <c r="S217" s="142">
        <v>2.1005795855573002</v>
      </c>
      <c r="T217" s="1"/>
      <c r="U217" s="104" t="s">
        <v>850</v>
      </c>
      <c r="V217" s="411">
        <v>81</v>
      </c>
      <c r="W217" s="499">
        <f t="shared" si="20"/>
        <v>1.0650187364407337E-3</v>
      </c>
      <c r="X217" s="188">
        <v>1</v>
      </c>
      <c r="Y217" s="410">
        <v>1</v>
      </c>
      <c r="Z217" s="410">
        <v>17</v>
      </c>
      <c r="AA217" s="142">
        <v>4.1713153482700802</v>
      </c>
      <c r="AB217" s="142">
        <v>2.0423798246824898</v>
      </c>
      <c r="AC217" s="1"/>
      <c r="AD217" s="104" t="s">
        <v>1205</v>
      </c>
      <c r="AE217" s="411">
        <v>47</v>
      </c>
      <c r="AF217" s="499">
        <f t="shared" si="21"/>
        <v>1.0522073967941257E-3</v>
      </c>
      <c r="AG217" s="188">
        <v>6</v>
      </c>
      <c r="AH217" s="410">
        <v>1</v>
      </c>
      <c r="AI217" s="410">
        <v>14</v>
      </c>
      <c r="AJ217" s="142">
        <v>9.5599818922589392</v>
      </c>
      <c r="AK217" s="142">
        <v>3.0919220385156798</v>
      </c>
      <c r="AL217" s="1"/>
      <c r="AM217" s="104" t="s">
        <v>906</v>
      </c>
      <c r="AN217" s="411">
        <v>24</v>
      </c>
      <c r="AO217" s="499">
        <f t="shared" si="22"/>
        <v>9.1869545245751034E-4</v>
      </c>
      <c r="AP217" s="188">
        <v>8</v>
      </c>
      <c r="AQ217" s="410">
        <v>1</v>
      </c>
      <c r="AR217" s="410">
        <v>48</v>
      </c>
      <c r="AS217" s="142">
        <v>82.4097222222222</v>
      </c>
      <c r="AT217" s="142">
        <v>9.07798007390533</v>
      </c>
      <c r="AU217" s="1"/>
      <c r="AV217" s="104" t="s">
        <v>867</v>
      </c>
      <c r="AW217" s="411">
        <v>34</v>
      </c>
      <c r="AX217" s="499">
        <f t="shared" si="23"/>
        <v>1.0533816649626669E-3</v>
      </c>
      <c r="AY217" s="188">
        <v>2</v>
      </c>
      <c r="AZ217" s="410">
        <v>1</v>
      </c>
      <c r="BA217" s="410">
        <v>8</v>
      </c>
      <c r="BB217" s="142">
        <v>2.5579584775086501</v>
      </c>
      <c r="BC217" s="142">
        <v>1.5993618969791199</v>
      </c>
      <c r="BD217" s="75"/>
    </row>
    <row r="218" spans="2:56" ht="11.25" customHeight="1" x14ac:dyDescent="0.25">
      <c r="B218" s="113"/>
      <c r="C218" s="104" t="s">
        <v>923</v>
      </c>
      <c r="D218" s="411">
        <v>246</v>
      </c>
      <c r="E218" s="499">
        <f t="shared" si="18"/>
        <v>1.0509766392672215E-3</v>
      </c>
      <c r="F218" s="188">
        <v>9</v>
      </c>
      <c r="G218" s="410">
        <v>1</v>
      </c>
      <c r="H218" s="410">
        <v>45</v>
      </c>
      <c r="I218" s="142">
        <v>57.426680547293302</v>
      </c>
      <c r="J218" s="142">
        <v>7.5780393603684404</v>
      </c>
      <c r="K218" s="1"/>
      <c r="L218" s="104" t="s">
        <v>1199</v>
      </c>
      <c r="M218" s="411">
        <v>57</v>
      </c>
      <c r="N218" s="310">
        <f t="shared" si="19"/>
        <v>1.0374199184624345E-3</v>
      </c>
      <c r="O218" s="410">
        <v>53</v>
      </c>
      <c r="P218" s="410">
        <v>1</v>
      </c>
      <c r="Q218" s="410">
        <v>269</v>
      </c>
      <c r="R218" s="142">
        <v>4111.1031086488101</v>
      </c>
      <c r="S218" s="142">
        <v>64.117884467976793</v>
      </c>
      <c r="T218" s="1"/>
      <c r="U218" s="104" t="s">
        <v>920</v>
      </c>
      <c r="V218" s="411">
        <v>81</v>
      </c>
      <c r="W218" s="499">
        <f t="shared" si="20"/>
        <v>1.0650187364407337E-3</v>
      </c>
      <c r="X218" s="188">
        <v>8</v>
      </c>
      <c r="Y218" s="410">
        <v>1</v>
      </c>
      <c r="Z218" s="410">
        <v>52</v>
      </c>
      <c r="AA218" s="142">
        <v>84.208809632677898</v>
      </c>
      <c r="AB218" s="142">
        <v>9.1765358187432593</v>
      </c>
      <c r="AC218" s="1"/>
      <c r="AD218" s="104" t="s">
        <v>789</v>
      </c>
      <c r="AE218" s="411">
        <v>46</v>
      </c>
      <c r="AF218" s="499">
        <f t="shared" si="21"/>
        <v>1.0298200053729739E-3</v>
      </c>
      <c r="AG218" s="188">
        <v>8</v>
      </c>
      <c r="AH218" s="410">
        <v>1</v>
      </c>
      <c r="AI218" s="410">
        <v>38</v>
      </c>
      <c r="AJ218" s="142">
        <v>72.448015122873301</v>
      </c>
      <c r="AK218" s="142">
        <v>8.5116399784573407</v>
      </c>
      <c r="AL218" s="1"/>
      <c r="AM218" s="104" t="s">
        <v>1026</v>
      </c>
      <c r="AN218" s="411">
        <v>24</v>
      </c>
      <c r="AO218" s="499">
        <f t="shared" si="22"/>
        <v>9.1869545245751034E-4</v>
      </c>
      <c r="AP218" s="188">
        <v>3</v>
      </c>
      <c r="AQ218" s="410">
        <v>1</v>
      </c>
      <c r="AR218" s="410">
        <v>11</v>
      </c>
      <c r="AS218" s="142">
        <v>7.24305555555555</v>
      </c>
      <c r="AT218" s="142">
        <v>2.6912925436591899</v>
      </c>
      <c r="AU218" s="1"/>
      <c r="AV218" s="104" t="s">
        <v>980</v>
      </c>
      <c r="AW218" s="411">
        <v>34</v>
      </c>
      <c r="AX218" s="499">
        <f t="shared" si="23"/>
        <v>1.0533816649626669E-3</v>
      </c>
      <c r="AY218" s="188">
        <v>13</v>
      </c>
      <c r="AZ218" s="410">
        <v>4</v>
      </c>
      <c r="BA218" s="410">
        <v>34</v>
      </c>
      <c r="BB218" s="142">
        <v>67.418685121107302</v>
      </c>
      <c r="BC218" s="142">
        <v>8.2108882053714094</v>
      </c>
      <c r="BD218" s="75"/>
    </row>
    <row r="219" spans="2:56" ht="11.25" customHeight="1" x14ac:dyDescent="0.25">
      <c r="B219" s="113"/>
      <c r="C219" s="104" t="s">
        <v>873</v>
      </c>
      <c r="D219" s="411">
        <v>244</v>
      </c>
      <c r="E219" s="499">
        <f t="shared" si="18"/>
        <v>1.0424321137447237E-3</v>
      </c>
      <c r="F219" s="188">
        <v>7</v>
      </c>
      <c r="G219" s="410">
        <v>1</v>
      </c>
      <c r="H219" s="410">
        <v>62</v>
      </c>
      <c r="I219" s="142">
        <v>68.615207605482397</v>
      </c>
      <c r="J219" s="142">
        <v>8.2834297006422606</v>
      </c>
      <c r="K219" s="1"/>
      <c r="L219" s="104" t="s">
        <v>710</v>
      </c>
      <c r="M219" s="411">
        <v>56</v>
      </c>
      <c r="N219" s="310">
        <f t="shared" si="19"/>
        <v>1.0192195690157252E-3</v>
      </c>
      <c r="O219" s="410">
        <v>8</v>
      </c>
      <c r="P219" s="410">
        <v>1</v>
      </c>
      <c r="Q219" s="410">
        <v>53</v>
      </c>
      <c r="R219" s="142">
        <v>83.248724489795904</v>
      </c>
      <c r="S219" s="142">
        <v>9.1240738976509803</v>
      </c>
      <c r="T219" s="1"/>
      <c r="U219" s="104" t="s">
        <v>921</v>
      </c>
      <c r="V219" s="411">
        <v>80</v>
      </c>
      <c r="W219" s="499">
        <f t="shared" si="20"/>
        <v>1.0518703569785024E-3</v>
      </c>
      <c r="X219" s="188">
        <v>3</v>
      </c>
      <c r="Y219" s="410">
        <v>1</v>
      </c>
      <c r="Z219" s="410">
        <v>24</v>
      </c>
      <c r="AA219" s="142">
        <v>18.668593749999999</v>
      </c>
      <c r="AB219" s="142">
        <v>4.32071680974349</v>
      </c>
      <c r="AC219" s="1"/>
      <c r="AD219" s="104" t="s">
        <v>834</v>
      </c>
      <c r="AE219" s="411">
        <v>46</v>
      </c>
      <c r="AF219" s="499">
        <f t="shared" si="21"/>
        <v>1.0298200053729739E-3</v>
      </c>
      <c r="AG219" s="188">
        <v>2</v>
      </c>
      <c r="AH219" s="410">
        <v>1</v>
      </c>
      <c r="AI219" s="410">
        <v>14</v>
      </c>
      <c r="AJ219" s="142">
        <v>4.7679584120982996</v>
      </c>
      <c r="AK219" s="142">
        <v>2.18356552731955</v>
      </c>
      <c r="AL219" s="1"/>
      <c r="AM219" s="104" t="s">
        <v>1052</v>
      </c>
      <c r="AN219" s="411">
        <v>24</v>
      </c>
      <c r="AO219" s="499">
        <f t="shared" si="22"/>
        <v>9.1869545245751034E-4</v>
      </c>
      <c r="AP219" s="188">
        <v>6</v>
      </c>
      <c r="AQ219" s="410">
        <v>1</v>
      </c>
      <c r="AR219" s="410">
        <v>32</v>
      </c>
      <c r="AS219" s="142">
        <v>68.3055555555556</v>
      </c>
      <c r="AT219" s="142">
        <v>8.2647175121449603</v>
      </c>
      <c r="AU219" s="1"/>
      <c r="AV219" s="104" t="s">
        <v>1045</v>
      </c>
      <c r="AW219" s="411">
        <v>34</v>
      </c>
      <c r="AX219" s="499">
        <f t="shared" si="23"/>
        <v>1.0533816649626669E-3</v>
      </c>
      <c r="AY219" s="188">
        <v>3</v>
      </c>
      <c r="AZ219" s="410">
        <v>1</v>
      </c>
      <c r="BA219" s="410">
        <v>11</v>
      </c>
      <c r="BB219" s="142">
        <v>7.5155709342560497</v>
      </c>
      <c r="BC219" s="142">
        <v>2.7414541641720098</v>
      </c>
      <c r="BD219" s="75"/>
    </row>
    <row r="220" spans="2:56" ht="11.25" customHeight="1" x14ac:dyDescent="0.25">
      <c r="B220" s="113"/>
      <c r="C220" s="104" t="s">
        <v>1132</v>
      </c>
      <c r="D220" s="411">
        <v>242</v>
      </c>
      <c r="E220" s="499">
        <f t="shared" si="18"/>
        <v>1.033887588222226E-3</v>
      </c>
      <c r="F220" s="188">
        <v>9</v>
      </c>
      <c r="G220" s="410">
        <v>4</v>
      </c>
      <c r="H220" s="410">
        <v>44</v>
      </c>
      <c r="I220" s="142">
        <v>23.1654258588894</v>
      </c>
      <c r="J220" s="142">
        <v>4.81304746069363</v>
      </c>
      <c r="K220" s="1"/>
      <c r="L220" s="104" t="s">
        <v>873</v>
      </c>
      <c r="M220" s="411">
        <v>56</v>
      </c>
      <c r="N220" s="310">
        <f t="shared" si="19"/>
        <v>1.0192195690157252E-3</v>
      </c>
      <c r="O220" s="410">
        <v>6</v>
      </c>
      <c r="P220" s="410">
        <v>1</v>
      </c>
      <c r="Q220" s="410">
        <v>29</v>
      </c>
      <c r="R220" s="142">
        <v>29.854272959183699</v>
      </c>
      <c r="S220" s="142">
        <v>5.4639063827250602</v>
      </c>
      <c r="T220" s="1"/>
      <c r="U220" s="104" t="s">
        <v>930</v>
      </c>
      <c r="V220" s="411">
        <v>80</v>
      </c>
      <c r="W220" s="499">
        <f t="shared" si="20"/>
        <v>1.0518703569785024E-3</v>
      </c>
      <c r="X220" s="188">
        <v>1</v>
      </c>
      <c r="Y220" s="410">
        <v>1</v>
      </c>
      <c r="Z220" s="410">
        <v>4</v>
      </c>
      <c r="AA220" s="142">
        <v>0.26937499999999998</v>
      </c>
      <c r="AB220" s="142">
        <v>0.51901348730066699</v>
      </c>
      <c r="AC220" s="1"/>
      <c r="AD220" s="104" t="s">
        <v>1097</v>
      </c>
      <c r="AE220" s="411">
        <v>46</v>
      </c>
      <c r="AF220" s="499">
        <f t="shared" si="21"/>
        <v>1.0298200053729739E-3</v>
      </c>
      <c r="AG220" s="188">
        <v>7</v>
      </c>
      <c r="AH220" s="410">
        <v>2</v>
      </c>
      <c r="AI220" s="410">
        <v>35</v>
      </c>
      <c r="AJ220" s="142">
        <v>51.423913043478301</v>
      </c>
      <c r="AK220" s="142">
        <v>7.1710468582682001</v>
      </c>
      <c r="AL220" s="1"/>
      <c r="AM220" s="104" t="s">
        <v>1192</v>
      </c>
      <c r="AN220" s="411">
        <v>24</v>
      </c>
      <c r="AO220" s="499">
        <f t="shared" si="22"/>
        <v>9.1869545245751034E-4</v>
      </c>
      <c r="AP220" s="188">
        <v>8</v>
      </c>
      <c r="AQ220" s="410">
        <v>1</v>
      </c>
      <c r="AR220" s="410">
        <v>41</v>
      </c>
      <c r="AS220" s="142">
        <v>77.5677083333333</v>
      </c>
      <c r="AT220" s="142">
        <v>8.8072531661882696</v>
      </c>
      <c r="AU220" s="1"/>
      <c r="AV220" s="104" t="s">
        <v>1061</v>
      </c>
      <c r="AW220" s="411">
        <v>34</v>
      </c>
      <c r="AX220" s="499">
        <f t="shared" si="23"/>
        <v>1.0533816649626669E-3</v>
      </c>
      <c r="AY220" s="188">
        <v>19</v>
      </c>
      <c r="AZ220" s="410">
        <v>1</v>
      </c>
      <c r="BA220" s="410">
        <v>39</v>
      </c>
      <c r="BB220" s="142">
        <v>148.11851211072701</v>
      </c>
      <c r="BC220" s="142">
        <v>12.1703949036474</v>
      </c>
      <c r="BD220" s="75"/>
    </row>
    <row r="221" spans="2:56" ht="11.25" customHeight="1" x14ac:dyDescent="0.25">
      <c r="B221" s="113"/>
      <c r="C221" s="104" t="s">
        <v>679</v>
      </c>
      <c r="D221" s="411">
        <v>241</v>
      </c>
      <c r="E221" s="499">
        <f t="shared" si="18"/>
        <v>1.0296153254609772E-3</v>
      </c>
      <c r="F221" s="188">
        <v>11</v>
      </c>
      <c r="G221" s="410">
        <v>1</v>
      </c>
      <c r="H221" s="410">
        <v>105</v>
      </c>
      <c r="I221" s="142">
        <v>121.742118765173</v>
      </c>
      <c r="J221" s="142">
        <v>11.033681106737401</v>
      </c>
      <c r="K221" s="1"/>
      <c r="L221" s="104" t="s">
        <v>978</v>
      </c>
      <c r="M221" s="411">
        <v>56</v>
      </c>
      <c r="N221" s="310">
        <f t="shared" si="19"/>
        <v>1.0192195690157252E-3</v>
      </c>
      <c r="O221" s="410">
        <v>8</v>
      </c>
      <c r="P221" s="410">
        <v>1</v>
      </c>
      <c r="Q221" s="410">
        <v>199</v>
      </c>
      <c r="R221" s="142">
        <v>706.341517857143</v>
      </c>
      <c r="S221" s="142">
        <v>26.5770863312204</v>
      </c>
      <c r="T221" s="1"/>
      <c r="U221" s="104" t="s">
        <v>1137</v>
      </c>
      <c r="V221" s="411">
        <v>80</v>
      </c>
      <c r="W221" s="499">
        <f t="shared" si="20"/>
        <v>1.0518703569785024E-3</v>
      </c>
      <c r="X221" s="188">
        <v>8</v>
      </c>
      <c r="Y221" s="410">
        <v>1</v>
      </c>
      <c r="Z221" s="410">
        <v>44</v>
      </c>
      <c r="AA221" s="142">
        <v>47.959375000000001</v>
      </c>
      <c r="AB221" s="142">
        <v>6.9252707528298103</v>
      </c>
      <c r="AC221" s="1"/>
      <c r="AD221" s="104" t="s">
        <v>996</v>
      </c>
      <c r="AE221" s="411">
        <v>45</v>
      </c>
      <c r="AF221" s="499">
        <f t="shared" si="21"/>
        <v>1.0074326139518223E-3</v>
      </c>
      <c r="AG221" s="188">
        <v>4</v>
      </c>
      <c r="AH221" s="410">
        <v>1</v>
      </c>
      <c r="AI221" s="410">
        <v>44</v>
      </c>
      <c r="AJ221" s="142">
        <v>88.140246913580199</v>
      </c>
      <c r="AK221" s="142">
        <v>9.3883037292995706</v>
      </c>
      <c r="AL221" s="1"/>
      <c r="AM221" s="104" t="s">
        <v>842</v>
      </c>
      <c r="AN221" s="411">
        <v>23</v>
      </c>
      <c r="AO221" s="499">
        <f t="shared" si="22"/>
        <v>8.8041647527178077E-4</v>
      </c>
      <c r="AP221" s="188">
        <v>1</v>
      </c>
      <c r="AQ221" s="410">
        <v>1</v>
      </c>
      <c r="AR221" s="410">
        <v>6</v>
      </c>
      <c r="AS221" s="142">
        <v>1.81852551984877</v>
      </c>
      <c r="AT221" s="142">
        <v>1.34852716689311</v>
      </c>
      <c r="AU221" s="1"/>
      <c r="AV221" s="104" t="s">
        <v>766</v>
      </c>
      <c r="AW221" s="411">
        <v>33</v>
      </c>
      <c r="AX221" s="499">
        <f t="shared" si="23"/>
        <v>1.0223998512872944E-3</v>
      </c>
      <c r="AY221" s="188">
        <v>2</v>
      </c>
      <c r="AZ221" s="410">
        <v>1</v>
      </c>
      <c r="BA221" s="410">
        <v>8</v>
      </c>
      <c r="BB221" s="142">
        <v>2.89439853076217</v>
      </c>
      <c r="BC221" s="142">
        <v>1.7012931936506901</v>
      </c>
      <c r="BD221" s="75"/>
    </row>
    <row r="222" spans="2:56" ht="11.25" customHeight="1" x14ac:dyDescent="0.25">
      <c r="B222" s="113"/>
      <c r="C222" s="104" t="s">
        <v>978</v>
      </c>
      <c r="D222" s="411">
        <v>239</v>
      </c>
      <c r="E222" s="499">
        <f t="shared" si="18"/>
        <v>1.0210707999384794E-3</v>
      </c>
      <c r="F222" s="188">
        <v>9</v>
      </c>
      <c r="G222" s="410">
        <v>1</v>
      </c>
      <c r="H222" s="410">
        <v>199</v>
      </c>
      <c r="I222" s="142">
        <v>335.95731867439298</v>
      </c>
      <c r="J222" s="142">
        <v>18.3291385142454</v>
      </c>
      <c r="K222" s="1"/>
      <c r="L222" s="104" t="s">
        <v>1045</v>
      </c>
      <c r="M222" s="411">
        <v>56</v>
      </c>
      <c r="N222" s="310">
        <f t="shared" si="19"/>
        <v>1.0192195690157252E-3</v>
      </c>
      <c r="O222" s="410">
        <v>4</v>
      </c>
      <c r="P222" s="410">
        <v>1</v>
      </c>
      <c r="Q222" s="410">
        <v>29</v>
      </c>
      <c r="R222" s="142">
        <v>22.9540816326531</v>
      </c>
      <c r="S222" s="142">
        <v>4.7910418107811399</v>
      </c>
      <c r="T222" s="1"/>
      <c r="U222" s="104" t="s">
        <v>942</v>
      </c>
      <c r="V222" s="411">
        <v>79</v>
      </c>
      <c r="W222" s="499">
        <f t="shared" si="20"/>
        <v>1.0387219775162711E-3</v>
      </c>
      <c r="X222" s="188">
        <v>2</v>
      </c>
      <c r="Y222" s="410">
        <v>1</v>
      </c>
      <c r="Z222" s="410">
        <v>9</v>
      </c>
      <c r="AA222" s="142">
        <v>6.2778400897292101</v>
      </c>
      <c r="AB222" s="142">
        <v>2.5055618311526899</v>
      </c>
      <c r="AC222" s="1"/>
      <c r="AD222" s="104" t="s">
        <v>1076</v>
      </c>
      <c r="AE222" s="411">
        <v>45</v>
      </c>
      <c r="AF222" s="499">
        <f t="shared" si="21"/>
        <v>1.0074326139518223E-3</v>
      </c>
      <c r="AG222" s="188">
        <v>9</v>
      </c>
      <c r="AH222" s="410">
        <v>1</v>
      </c>
      <c r="AI222" s="410">
        <v>42</v>
      </c>
      <c r="AJ222" s="142">
        <v>70.337777777777802</v>
      </c>
      <c r="AK222" s="142">
        <v>8.3867620556313494</v>
      </c>
      <c r="AL222" s="1"/>
      <c r="AM222" s="104" t="s">
        <v>921</v>
      </c>
      <c r="AN222" s="411">
        <v>23</v>
      </c>
      <c r="AO222" s="499">
        <f t="shared" si="22"/>
        <v>8.8041647527178077E-4</v>
      </c>
      <c r="AP222" s="188">
        <v>3</v>
      </c>
      <c r="AQ222" s="410">
        <v>1</v>
      </c>
      <c r="AR222" s="410">
        <v>30</v>
      </c>
      <c r="AS222" s="142">
        <v>40.340264650283601</v>
      </c>
      <c r="AT222" s="142">
        <v>6.3513986373304903</v>
      </c>
      <c r="AU222" s="1"/>
      <c r="AV222" s="104" t="s">
        <v>812</v>
      </c>
      <c r="AW222" s="411">
        <v>33</v>
      </c>
      <c r="AX222" s="499">
        <f t="shared" si="23"/>
        <v>1.0223998512872944E-3</v>
      </c>
      <c r="AY222" s="188">
        <v>1</v>
      </c>
      <c r="AZ222" s="410">
        <v>1</v>
      </c>
      <c r="BA222" s="410">
        <v>13</v>
      </c>
      <c r="BB222" s="142">
        <v>4.5252525252525304</v>
      </c>
      <c r="BC222" s="142">
        <v>2.1272640939132401</v>
      </c>
      <c r="BD222" s="75"/>
    </row>
    <row r="223" spans="2:56" ht="11.25" customHeight="1" x14ac:dyDescent="0.25">
      <c r="B223" s="113"/>
      <c r="C223" s="104" t="s">
        <v>749</v>
      </c>
      <c r="D223" s="411">
        <v>238</v>
      </c>
      <c r="E223" s="499">
        <f t="shared" si="18"/>
        <v>1.0167985371772306E-3</v>
      </c>
      <c r="F223" s="188">
        <v>6</v>
      </c>
      <c r="G223" s="410">
        <v>1</v>
      </c>
      <c r="H223" s="410">
        <v>54</v>
      </c>
      <c r="I223" s="142">
        <v>39.604759550879201</v>
      </c>
      <c r="J223" s="142">
        <v>6.2932312488005104</v>
      </c>
      <c r="K223" s="1"/>
      <c r="L223" s="104" t="s">
        <v>1051</v>
      </c>
      <c r="M223" s="411">
        <v>56</v>
      </c>
      <c r="N223" s="310">
        <f t="shared" si="19"/>
        <v>1.0192195690157252E-3</v>
      </c>
      <c r="O223" s="410">
        <v>9</v>
      </c>
      <c r="P223" s="410">
        <v>1</v>
      </c>
      <c r="Q223" s="410">
        <v>46</v>
      </c>
      <c r="R223" s="142">
        <v>76.709183673469397</v>
      </c>
      <c r="S223" s="142">
        <v>8.7583779133735398</v>
      </c>
      <c r="T223" s="1"/>
      <c r="U223" s="104" t="s">
        <v>680</v>
      </c>
      <c r="V223" s="411">
        <v>77</v>
      </c>
      <c r="W223" s="499">
        <f t="shared" si="20"/>
        <v>1.0124252185918085E-3</v>
      </c>
      <c r="X223" s="188">
        <v>4</v>
      </c>
      <c r="Y223" s="410">
        <v>1</v>
      </c>
      <c r="Z223" s="410">
        <v>21</v>
      </c>
      <c r="AA223" s="142">
        <v>11.4990723562152</v>
      </c>
      <c r="AB223" s="142">
        <v>3.3910282151900799</v>
      </c>
      <c r="AC223" s="1"/>
      <c r="AD223" s="104" t="s">
        <v>769</v>
      </c>
      <c r="AE223" s="411">
        <v>44</v>
      </c>
      <c r="AF223" s="499">
        <f t="shared" si="21"/>
        <v>9.8504522253067069E-4</v>
      </c>
      <c r="AG223" s="188">
        <v>10</v>
      </c>
      <c r="AH223" s="410">
        <v>1</v>
      </c>
      <c r="AI223" s="410">
        <v>55</v>
      </c>
      <c r="AJ223" s="142">
        <v>162.70247933884301</v>
      </c>
      <c r="AK223" s="142">
        <v>12.7554882046452</v>
      </c>
      <c r="AL223" s="1"/>
      <c r="AM223" s="104" t="s">
        <v>948</v>
      </c>
      <c r="AN223" s="411">
        <v>23</v>
      </c>
      <c r="AO223" s="499">
        <f t="shared" si="22"/>
        <v>8.8041647527178077E-4</v>
      </c>
      <c r="AP223" s="188">
        <v>4</v>
      </c>
      <c r="AQ223" s="410">
        <v>1</v>
      </c>
      <c r="AR223" s="410">
        <v>18</v>
      </c>
      <c r="AS223" s="142">
        <v>17.3610586011342</v>
      </c>
      <c r="AT223" s="142">
        <v>4.1666603654646703</v>
      </c>
      <c r="AU223" s="1"/>
      <c r="AV223" s="104" t="s">
        <v>853</v>
      </c>
      <c r="AW223" s="411">
        <v>33</v>
      </c>
      <c r="AX223" s="499">
        <f t="shared" si="23"/>
        <v>1.0223998512872944E-3</v>
      </c>
      <c r="AY223" s="188">
        <v>14</v>
      </c>
      <c r="AZ223" s="410">
        <v>1</v>
      </c>
      <c r="BA223" s="410">
        <v>51</v>
      </c>
      <c r="BB223" s="142">
        <v>119.11294765840201</v>
      </c>
      <c r="BC223" s="142">
        <v>10.9138878342414</v>
      </c>
      <c r="BD223" s="75"/>
    </row>
    <row r="224" spans="2:56" ht="11.25" customHeight="1" x14ac:dyDescent="0.25">
      <c r="B224" s="113"/>
      <c r="C224" s="104" t="s">
        <v>1182</v>
      </c>
      <c r="D224" s="411">
        <v>238</v>
      </c>
      <c r="E224" s="499">
        <f t="shared" si="18"/>
        <v>1.0167985371772306E-3</v>
      </c>
      <c r="F224" s="188">
        <v>1</v>
      </c>
      <c r="G224" s="410">
        <v>1</v>
      </c>
      <c r="H224" s="410">
        <v>31</v>
      </c>
      <c r="I224" s="142">
        <v>6.6832321163759598</v>
      </c>
      <c r="J224" s="142">
        <v>2.58519479273341</v>
      </c>
      <c r="K224" s="1"/>
      <c r="L224" s="104" t="s">
        <v>1146</v>
      </c>
      <c r="M224" s="411">
        <v>56</v>
      </c>
      <c r="N224" s="310">
        <f t="shared" si="19"/>
        <v>1.0192195690157252E-3</v>
      </c>
      <c r="O224" s="410">
        <v>5</v>
      </c>
      <c r="P224" s="410">
        <v>1</v>
      </c>
      <c r="Q224" s="410">
        <v>16</v>
      </c>
      <c r="R224" s="142">
        <v>12.8389668367347</v>
      </c>
      <c r="S224" s="142">
        <v>3.5831504066581799</v>
      </c>
      <c r="T224" s="1"/>
      <c r="U224" s="104" t="s">
        <v>720</v>
      </c>
      <c r="V224" s="411">
        <v>77</v>
      </c>
      <c r="W224" s="499">
        <f t="shared" si="20"/>
        <v>1.0124252185918085E-3</v>
      </c>
      <c r="X224" s="188">
        <v>7</v>
      </c>
      <c r="Y224" s="410">
        <v>1</v>
      </c>
      <c r="Z224" s="410">
        <v>20</v>
      </c>
      <c r="AA224" s="142">
        <v>25.600269860010101</v>
      </c>
      <c r="AB224" s="142">
        <v>5.0596709240829201</v>
      </c>
      <c r="AC224" s="1"/>
      <c r="AD224" s="104" t="s">
        <v>1192</v>
      </c>
      <c r="AE224" s="411">
        <v>44</v>
      </c>
      <c r="AF224" s="499">
        <f t="shared" si="21"/>
        <v>9.8504522253067069E-4</v>
      </c>
      <c r="AG224" s="188">
        <v>5</v>
      </c>
      <c r="AH224" s="410">
        <v>1</v>
      </c>
      <c r="AI224" s="410">
        <v>16</v>
      </c>
      <c r="AJ224" s="142">
        <v>17.103305785124</v>
      </c>
      <c r="AK224" s="142">
        <v>4.1356143177433697</v>
      </c>
      <c r="AL224" s="1"/>
      <c r="AM224" s="104" t="s">
        <v>973</v>
      </c>
      <c r="AN224" s="411">
        <v>23</v>
      </c>
      <c r="AO224" s="499">
        <f t="shared" si="22"/>
        <v>8.8041647527178077E-4</v>
      </c>
      <c r="AP224" s="188">
        <v>2</v>
      </c>
      <c r="AQ224" s="410">
        <v>1</v>
      </c>
      <c r="AR224" s="410">
        <v>5</v>
      </c>
      <c r="AS224" s="142">
        <v>1.9092627599243901</v>
      </c>
      <c r="AT224" s="142">
        <v>1.3817607462670201</v>
      </c>
      <c r="AU224" s="1"/>
      <c r="AV224" s="104" t="s">
        <v>862</v>
      </c>
      <c r="AW224" s="411">
        <v>33</v>
      </c>
      <c r="AX224" s="499">
        <f t="shared" si="23"/>
        <v>1.0223998512872944E-3</v>
      </c>
      <c r="AY224" s="188">
        <v>9</v>
      </c>
      <c r="AZ224" s="410">
        <v>1</v>
      </c>
      <c r="BA224" s="410">
        <v>27</v>
      </c>
      <c r="BB224" s="142">
        <v>32.0293847566575</v>
      </c>
      <c r="BC224" s="142">
        <v>5.6594509236018196</v>
      </c>
      <c r="BD224" s="75"/>
    </row>
    <row r="225" spans="2:56" ht="11.25" customHeight="1" x14ac:dyDescent="0.25">
      <c r="B225" s="113"/>
      <c r="C225" s="104" t="s">
        <v>733</v>
      </c>
      <c r="D225" s="411">
        <v>234</v>
      </c>
      <c r="E225" s="499">
        <f t="shared" si="18"/>
        <v>9.9970948613223505E-4</v>
      </c>
      <c r="F225" s="188">
        <v>10</v>
      </c>
      <c r="G225" s="410">
        <v>1</v>
      </c>
      <c r="H225" s="410">
        <v>126</v>
      </c>
      <c r="I225" s="142">
        <v>158.76216305062499</v>
      </c>
      <c r="J225" s="142">
        <v>12.600085835049899</v>
      </c>
      <c r="K225" s="1"/>
      <c r="L225" s="104" t="s">
        <v>862</v>
      </c>
      <c r="M225" s="411">
        <v>55</v>
      </c>
      <c r="N225" s="310">
        <f t="shared" si="19"/>
        <v>1.0010192195690157E-3</v>
      </c>
      <c r="O225" s="410">
        <v>10</v>
      </c>
      <c r="P225" s="410">
        <v>1</v>
      </c>
      <c r="Q225" s="410">
        <v>53</v>
      </c>
      <c r="R225" s="142">
        <v>80.547438016528901</v>
      </c>
      <c r="S225" s="142">
        <v>8.9748224504181096</v>
      </c>
      <c r="T225" s="1"/>
      <c r="U225" s="104" t="s">
        <v>1081</v>
      </c>
      <c r="V225" s="411">
        <v>77</v>
      </c>
      <c r="W225" s="499">
        <f t="shared" si="20"/>
        <v>1.0124252185918085E-3</v>
      </c>
      <c r="X225" s="188">
        <v>6</v>
      </c>
      <c r="Y225" s="410">
        <v>2</v>
      </c>
      <c r="Z225" s="410">
        <v>29</v>
      </c>
      <c r="AA225" s="142">
        <v>21.250801146905001</v>
      </c>
      <c r="AB225" s="142">
        <v>4.6098591244098799</v>
      </c>
      <c r="AC225" s="1"/>
      <c r="AD225" s="104" t="s">
        <v>730</v>
      </c>
      <c r="AE225" s="411">
        <v>43</v>
      </c>
      <c r="AF225" s="499">
        <f t="shared" si="21"/>
        <v>9.6265783110951911E-4</v>
      </c>
      <c r="AG225" s="188">
        <v>7</v>
      </c>
      <c r="AH225" s="410">
        <v>1</v>
      </c>
      <c r="AI225" s="410">
        <v>32</v>
      </c>
      <c r="AJ225" s="142">
        <v>23.067604110329899</v>
      </c>
      <c r="AK225" s="142">
        <v>4.8028745674158397</v>
      </c>
      <c r="AL225" s="1"/>
      <c r="AM225" s="104" t="s">
        <v>1141</v>
      </c>
      <c r="AN225" s="411">
        <v>23</v>
      </c>
      <c r="AO225" s="499">
        <f t="shared" si="22"/>
        <v>8.8041647527178077E-4</v>
      </c>
      <c r="AP225" s="188">
        <v>12</v>
      </c>
      <c r="AQ225" s="410">
        <v>5</v>
      </c>
      <c r="AR225" s="410">
        <v>27</v>
      </c>
      <c r="AS225" s="142">
        <v>37.274102079395099</v>
      </c>
      <c r="AT225" s="142">
        <v>6.10525200785316</v>
      </c>
      <c r="AU225" s="1"/>
      <c r="AV225" s="104" t="s">
        <v>981</v>
      </c>
      <c r="AW225" s="411">
        <v>33</v>
      </c>
      <c r="AX225" s="499">
        <f t="shared" si="23"/>
        <v>1.0223998512872944E-3</v>
      </c>
      <c r="AY225" s="188">
        <v>8</v>
      </c>
      <c r="AZ225" s="410">
        <v>1</v>
      </c>
      <c r="BA225" s="410">
        <v>23</v>
      </c>
      <c r="BB225" s="142">
        <v>27.924701561065199</v>
      </c>
      <c r="BC225" s="142">
        <v>5.2843827984983403</v>
      </c>
      <c r="BD225" s="75"/>
    </row>
    <row r="226" spans="2:56" ht="11.25" customHeight="1" x14ac:dyDescent="0.25">
      <c r="B226" s="113"/>
      <c r="C226" s="104" t="s">
        <v>860</v>
      </c>
      <c r="D226" s="411">
        <v>234</v>
      </c>
      <c r="E226" s="499">
        <f t="shared" si="18"/>
        <v>9.9970948613223505E-4</v>
      </c>
      <c r="F226" s="188">
        <v>7</v>
      </c>
      <c r="G226" s="410">
        <v>1</v>
      </c>
      <c r="H226" s="410">
        <v>40</v>
      </c>
      <c r="I226" s="142">
        <v>34.454890788224098</v>
      </c>
      <c r="J226" s="142">
        <v>5.8698288551050704</v>
      </c>
      <c r="K226" s="1"/>
      <c r="L226" s="104" t="s">
        <v>922</v>
      </c>
      <c r="M226" s="411">
        <v>55</v>
      </c>
      <c r="N226" s="310">
        <f t="shared" si="19"/>
        <v>1.0010192195690157E-3</v>
      </c>
      <c r="O226" s="410">
        <v>3</v>
      </c>
      <c r="P226" s="410">
        <v>1</v>
      </c>
      <c r="Q226" s="410">
        <v>22</v>
      </c>
      <c r="R226" s="142">
        <v>17.294545454545499</v>
      </c>
      <c r="S226" s="142">
        <v>4.1586711164199404</v>
      </c>
      <c r="T226" s="1"/>
      <c r="U226" s="104" t="s">
        <v>789</v>
      </c>
      <c r="V226" s="411">
        <v>76</v>
      </c>
      <c r="W226" s="499">
        <f t="shared" si="20"/>
        <v>9.9927683912957735E-4</v>
      </c>
      <c r="X226" s="188">
        <v>6</v>
      </c>
      <c r="Y226" s="410">
        <v>1</v>
      </c>
      <c r="Z226" s="410">
        <v>41</v>
      </c>
      <c r="AA226" s="142">
        <v>43.890581717451497</v>
      </c>
      <c r="AB226" s="142">
        <v>6.6249967333917601</v>
      </c>
      <c r="AC226" s="1"/>
      <c r="AD226" s="104" t="s">
        <v>802</v>
      </c>
      <c r="AE226" s="411">
        <v>43</v>
      </c>
      <c r="AF226" s="499">
        <f t="shared" si="21"/>
        <v>9.6265783110951911E-4</v>
      </c>
      <c r="AG226" s="188">
        <v>4</v>
      </c>
      <c r="AH226" s="410">
        <v>1</v>
      </c>
      <c r="AI226" s="410">
        <v>21</v>
      </c>
      <c r="AJ226" s="142">
        <v>15.9686316928069</v>
      </c>
      <c r="AK226" s="142">
        <v>3.9960770378969102</v>
      </c>
      <c r="AL226" s="1"/>
      <c r="AM226" s="104" t="s">
        <v>679</v>
      </c>
      <c r="AN226" s="411">
        <v>22</v>
      </c>
      <c r="AO226" s="499">
        <f t="shared" si="22"/>
        <v>8.421374980860511E-4</v>
      </c>
      <c r="AP226" s="188">
        <v>9</v>
      </c>
      <c r="AQ226" s="410">
        <v>1</v>
      </c>
      <c r="AR226" s="410">
        <v>27</v>
      </c>
      <c r="AS226" s="142">
        <v>39.026859504132197</v>
      </c>
      <c r="AT226" s="142">
        <v>6.2471481096683004</v>
      </c>
      <c r="AU226" s="1"/>
      <c r="AV226" s="104" t="s">
        <v>1137</v>
      </c>
      <c r="AW226" s="411">
        <v>33</v>
      </c>
      <c r="AX226" s="499">
        <f t="shared" si="23"/>
        <v>1.0223998512872944E-3</v>
      </c>
      <c r="AY226" s="188">
        <v>9</v>
      </c>
      <c r="AZ226" s="410">
        <v>1</v>
      </c>
      <c r="BA226" s="410">
        <v>49</v>
      </c>
      <c r="BB226" s="142">
        <v>87.742883379247004</v>
      </c>
      <c r="BC226" s="142">
        <v>9.3671171327814093</v>
      </c>
      <c r="BD226" s="75"/>
    </row>
    <row r="227" spans="2:56" ht="11.25" customHeight="1" x14ac:dyDescent="0.25">
      <c r="B227" s="113"/>
      <c r="C227" s="104" t="s">
        <v>895</v>
      </c>
      <c r="D227" s="411">
        <v>232</v>
      </c>
      <c r="E227" s="499">
        <f t="shared" si="18"/>
        <v>9.9116496060973726E-4</v>
      </c>
      <c r="F227" s="188">
        <v>3</v>
      </c>
      <c r="G227" s="410">
        <v>1</v>
      </c>
      <c r="H227" s="410">
        <v>22</v>
      </c>
      <c r="I227" s="142">
        <v>10.2470087693222</v>
      </c>
      <c r="J227" s="142">
        <v>3.2010949328819098</v>
      </c>
      <c r="K227" s="1"/>
      <c r="L227" s="104" t="s">
        <v>1004</v>
      </c>
      <c r="M227" s="411">
        <v>55</v>
      </c>
      <c r="N227" s="310">
        <f t="shared" si="19"/>
        <v>1.0010192195690157E-3</v>
      </c>
      <c r="O227" s="410">
        <v>1</v>
      </c>
      <c r="P227" s="410">
        <v>1</v>
      </c>
      <c r="Q227" s="410">
        <v>15</v>
      </c>
      <c r="R227" s="142">
        <v>4.0178512396694197</v>
      </c>
      <c r="S227" s="142">
        <v>2.0044578418289101</v>
      </c>
      <c r="T227" s="1"/>
      <c r="U227" s="104" t="s">
        <v>860</v>
      </c>
      <c r="V227" s="411">
        <v>75</v>
      </c>
      <c r="W227" s="499">
        <f t="shared" si="20"/>
        <v>9.8612845966734603E-4</v>
      </c>
      <c r="X227" s="188">
        <v>6</v>
      </c>
      <c r="Y227" s="410">
        <v>1</v>
      </c>
      <c r="Z227" s="410">
        <v>18</v>
      </c>
      <c r="AA227" s="142">
        <v>19.431822222222198</v>
      </c>
      <c r="AB227" s="142">
        <v>4.4081540606269902</v>
      </c>
      <c r="AC227" s="1"/>
      <c r="AD227" s="104" t="s">
        <v>923</v>
      </c>
      <c r="AE227" s="411">
        <v>43</v>
      </c>
      <c r="AF227" s="499">
        <f t="shared" si="21"/>
        <v>9.6265783110951911E-4</v>
      </c>
      <c r="AG227" s="188">
        <v>11</v>
      </c>
      <c r="AH227" s="410">
        <v>1</v>
      </c>
      <c r="AI227" s="410">
        <v>36</v>
      </c>
      <c r="AJ227" s="142">
        <v>65.2471606273661</v>
      </c>
      <c r="AK227" s="142">
        <v>8.0775714560359102</v>
      </c>
      <c r="AL227" s="1"/>
      <c r="AM227" s="104" t="s">
        <v>681</v>
      </c>
      <c r="AN227" s="411">
        <v>22</v>
      </c>
      <c r="AO227" s="499">
        <f t="shared" si="22"/>
        <v>8.421374980860511E-4</v>
      </c>
      <c r="AP227" s="188">
        <v>8</v>
      </c>
      <c r="AQ227" s="410">
        <v>1</v>
      </c>
      <c r="AR227" s="410">
        <v>22</v>
      </c>
      <c r="AS227" s="142">
        <v>32.663223140495901</v>
      </c>
      <c r="AT227" s="142">
        <v>5.7151748127678399</v>
      </c>
      <c r="AU227" s="1"/>
      <c r="AV227" s="104" t="s">
        <v>1189</v>
      </c>
      <c r="AW227" s="411">
        <v>33</v>
      </c>
      <c r="AX227" s="499">
        <f t="shared" si="23"/>
        <v>1.0223998512872944E-3</v>
      </c>
      <c r="AY227" s="188">
        <v>13</v>
      </c>
      <c r="AZ227" s="410">
        <v>4</v>
      </c>
      <c r="BA227" s="410">
        <v>42</v>
      </c>
      <c r="BB227" s="142">
        <v>75.136822773186395</v>
      </c>
      <c r="BC227" s="142">
        <v>8.6681499048635793</v>
      </c>
      <c r="BD227" s="75"/>
    </row>
    <row r="228" spans="2:56" ht="11.25" customHeight="1" x14ac:dyDescent="0.25">
      <c r="B228" s="113"/>
      <c r="C228" s="104" t="s">
        <v>905</v>
      </c>
      <c r="D228" s="411">
        <v>232</v>
      </c>
      <c r="E228" s="499">
        <f t="shared" si="18"/>
        <v>9.9116496060973726E-4</v>
      </c>
      <c r="F228" s="188">
        <v>9</v>
      </c>
      <c r="G228" s="410">
        <v>1</v>
      </c>
      <c r="H228" s="410">
        <v>99</v>
      </c>
      <c r="I228" s="142">
        <v>129.16371878715799</v>
      </c>
      <c r="J228" s="142">
        <v>11.365021724007301</v>
      </c>
      <c r="K228" s="1"/>
      <c r="L228" s="104" t="s">
        <v>1022</v>
      </c>
      <c r="M228" s="411">
        <v>55</v>
      </c>
      <c r="N228" s="310">
        <f t="shared" si="19"/>
        <v>1.0010192195690157E-3</v>
      </c>
      <c r="O228" s="410">
        <v>11</v>
      </c>
      <c r="P228" s="410">
        <v>1</v>
      </c>
      <c r="Q228" s="410">
        <v>48</v>
      </c>
      <c r="R228" s="142">
        <v>136.46611570247899</v>
      </c>
      <c r="S228" s="142">
        <v>11.681871241478399</v>
      </c>
      <c r="T228" s="1"/>
      <c r="U228" s="104" t="s">
        <v>975</v>
      </c>
      <c r="V228" s="411">
        <v>75</v>
      </c>
      <c r="W228" s="499">
        <f t="shared" si="20"/>
        <v>9.8612845966734603E-4</v>
      </c>
      <c r="X228" s="188">
        <v>1</v>
      </c>
      <c r="Y228" s="410">
        <v>1</v>
      </c>
      <c r="Z228" s="410">
        <v>6</v>
      </c>
      <c r="AA228" s="142">
        <v>1.4144000000000001</v>
      </c>
      <c r="AB228" s="142">
        <v>1.18928549978548</v>
      </c>
      <c r="AC228" s="1"/>
      <c r="AD228" s="104" t="s">
        <v>1072</v>
      </c>
      <c r="AE228" s="411">
        <v>43</v>
      </c>
      <c r="AF228" s="499">
        <f t="shared" si="21"/>
        <v>9.6265783110951911E-4</v>
      </c>
      <c r="AG228" s="188">
        <v>10</v>
      </c>
      <c r="AH228" s="410">
        <v>1</v>
      </c>
      <c r="AI228" s="410">
        <v>42</v>
      </c>
      <c r="AJ228" s="142">
        <v>89.597620335316407</v>
      </c>
      <c r="AK228" s="142">
        <v>9.4656019531415101</v>
      </c>
      <c r="AL228" s="1"/>
      <c r="AM228" s="104" t="s">
        <v>720</v>
      </c>
      <c r="AN228" s="411">
        <v>22</v>
      </c>
      <c r="AO228" s="499">
        <f t="shared" si="22"/>
        <v>8.421374980860511E-4</v>
      </c>
      <c r="AP228" s="188">
        <v>9</v>
      </c>
      <c r="AQ228" s="410">
        <v>1</v>
      </c>
      <c r="AR228" s="410">
        <v>24</v>
      </c>
      <c r="AS228" s="142">
        <v>30.9752066115703</v>
      </c>
      <c r="AT228" s="142">
        <v>5.5655374054596196</v>
      </c>
      <c r="AU228" s="1"/>
      <c r="AV228" s="104" t="s">
        <v>693</v>
      </c>
      <c r="AW228" s="411">
        <v>32</v>
      </c>
      <c r="AX228" s="499">
        <f t="shared" si="23"/>
        <v>9.9141803761192181E-4</v>
      </c>
      <c r="AY228" s="188">
        <v>2</v>
      </c>
      <c r="AZ228" s="410">
        <v>1</v>
      </c>
      <c r="BA228" s="410">
        <v>14</v>
      </c>
      <c r="BB228" s="142">
        <v>9.87109375</v>
      </c>
      <c r="BC228" s="142">
        <v>3.1418296818892002</v>
      </c>
      <c r="BD228" s="75"/>
    </row>
    <row r="229" spans="2:56" ht="11.25" customHeight="1" x14ac:dyDescent="0.25">
      <c r="B229" s="113"/>
      <c r="C229" s="104" t="s">
        <v>812</v>
      </c>
      <c r="D229" s="411">
        <v>231</v>
      </c>
      <c r="E229" s="499">
        <f t="shared" si="18"/>
        <v>9.8689269784848848E-4</v>
      </c>
      <c r="F229" s="188">
        <v>1</v>
      </c>
      <c r="G229" s="410">
        <v>1</v>
      </c>
      <c r="H229" s="410">
        <v>66</v>
      </c>
      <c r="I229" s="142">
        <v>28.463522047937602</v>
      </c>
      <c r="J229" s="142">
        <v>5.3351215588717</v>
      </c>
      <c r="K229" s="1"/>
      <c r="L229" s="104" t="s">
        <v>906</v>
      </c>
      <c r="M229" s="411">
        <v>54</v>
      </c>
      <c r="N229" s="310">
        <f t="shared" si="19"/>
        <v>9.8281887012230634E-4</v>
      </c>
      <c r="O229" s="410">
        <v>4</v>
      </c>
      <c r="P229" s="410">
        <v>1</v>
      </c>
      <c r="Q229" s="410">
        <v>15</v>
      </c>
      <c r="R229" s="142">
        <v>13.978395061728399</v>
      </c>
      <c r="S229" s="142">
        <v>3.7387691907536098</v>
      </c>
      <c r="T229" s="1"/>
      <c r="U229" s="104" t="s">
        <v>905</v>
      </c>
      <c r="V229" s="411">
        <v>74</v>
      </c>
      <c r="W229" s="499">
        <f t="shared" si="20"/>
        <v>9.7298008020511471E-4</v>
      </c>
      <c r="X229" s="188">
        <v>9</v>
      </c>
      <c r="Y229" s="410">
        <v>1</v>
      </c>
      <c r="Z229" s="410">
        <v>89</v>
      </c>
      <c r="AA229" s="142">
        <v>160.59477720964199</v>
      </c>
      <c r="AB229" s="142">
        <v>12.672599465367901</v>
      </c>
      <c r="AC229" s="1"/>
      <c r="AD229" s="104" t="s">
        <v>712</v>
      </c>
      <c r="AE229" s="411">
        <v>42</v>
      </c>
      <c r="AF229" s="499">
        <f t="shared" si="21"/>
        <v>9.4027043968836752E-4</v>
      </c>
      <c r="AG229" s="188">
        <v>9</v>
      </c>
      <c r="AH229" s="410">
        <v>1</v>
      </c>
      <c r="AI229" s="410">
        <v>59</v>
      </c>
      <c r="AJ229" s="142">
        <v>150.75283446712001</v>
      </c>
      <c r="AK229" s="142">
        <v>12.2781445856905</v>
      </c>
      <c r="AL229" s="1"/>
      <c r="AM229" s="104" t="s">
        <v>730</v>
      </c>
      <c r="AN229" s="411">
        <v>22</v>
      </c>
      <c r="AO229" s="499">
        <f t="shared" si="22"/>
        <v>8.421374980860511E-4</v>
      </c>
      <c r="AP229" s="188">
        <v>6</v>
      </c>
      <c r="AQ229" s="410">
        <v>1</v>
      </c>
      <c r="AR229" s="410">
        <v>23</v>
      </c>
      <c r="AS229" s="142">
        <v>25.770661157024801</v>
      </c>
      <c r="AT229" s="142">
        <v>5.0764811786339603</v>
      </c>
      <c r="AU229" s="1"/>
      <c r="AV229" s="104" t="s">
        <v>715</v>
      </c>
      <c r="AW229" s="411">
        <v>32</v>
      </c>
      <c r="AX229" s="499">
        <f t="shared" si="23"/>
        <v>9.9141803761192181E-4</v>
      </c>
      <c r="AY229" s="188">
        <v>5</v>
      </c>
      <c r="AZ229" s="410">
        <v>1</v>
      </c>
      <c r="BA229" s="410">
        <v>19</v>
      </c>
      <c r="BB229" s="142">
        <v>18.421875</v>
      </c>
      <c r="BC229" s="142">
        <v>4.2920711783473502</v>
      </c>
      <c r="BD229" s="75"/>
    </row>
    <row r="230" spans="2:56" ht="11.25" customHeight="1" x14ac:dyDescent="0.25">
      <c r="B230" s="113"/>
      <c r="C230" s="104" t="s">
        <v>1206</v>
      </c>
      <c r="D230" s="411">
        <v>228</v>
      </c>
      <c r="E230" s="499">
        <f t="shared" si="18"/>
        <v>9.7407590956474191E-4</v>
      </c>
      <c r="F230" s="188">
        <v>8</v>
      </c>
      <c r="G230" s="410">
        <v>1</v>
      </c>
      <c r="H230" s="410">
        <v>39</v>
      </c>
      <c r="I230" s="142">
        <v>29.149738381040301</v>
      </c>
      <c r="J230" s="142">
        <v>5.39904976649043</v>
      </c>
      <c r="K230" s="1"/>
      <c r="L230" s="104" t="s">
        <v>1145</v>
      </c>
      <c r="M230" s="411">
        <v>54</v>
      </c>
      <c r="N230" s="310">
        <f t="shared" si="19"/>
        <v>9.8281887012230634E-4</v>
      </c>
      <c r="O230" s="410">
        <v>9</v>
      </c>
      <c r="P230" s="410">
        <v>1</v>
      </c>
      <c r="Q230" s="410">
        <v>39</v>
      </c>
      <c r="R230" s="142">
        <v>49.603566529492397</v>
      </c>
      <c r="S230" s="142">
        <v>7.0429799466910596</v>
      </c>
      <c r="T230" s="1"/>
      <c r="U230" s="104" t="s">
        <v>689</v>
      </c>
      <c r="V230" s="411">
        <v>73</v>
      </c>
      <c r="W230" s="499">
        <f t="shared" si="20"/>
        <v>9.5983170074288339E-4</v>
      </c>
      <c r="X230" s="188">
        <v>11</v>
      </c>
      <c r="Y230" s="410">
        <v>1</v>
      </c>
      <c r="Z230" s="410">
        <v>59</v>
      </c>
      <c r="AA230" s="142">
        <v>145.24676299493299</v>
      </c>
      <c r="AB230" s="142">
        <v>12.051836498846701</v>
      </c>
      <c r="AC230" s="1"/>
      <c r="AD230" s="104" t="s">
        <v>740</v>
      </c>
      <c r="AE230" s="411">
        <v>42</v>
      </c>
      <c r="AF230" s="499">
        <f t="shared" si="21"/>
        <v>9.4027043968836752E-4</v>
      </c>
      <c r="AG230" s="188">
        <v>4</v>
      </c>
      <c r="AH230" s="410">
        <v>1</v>
      </c>
      <c r="AI230" s="410">
        <v>31</v>
      </c>
      <c r="AJ230" s="142">
        <v>30.1207482993197</v>
      </c>
      <c r="AK230" s="142">
        <v>5.48823726703937</v>
      </c>
      <c r="AL230" s="1"/>
      <c r="AM230" s="104" t="s">
        <v>746</v>
      </c>
      <c r="AN230" s="411">
        <v>22</v>
      </c>
      <c r="AO230" s="499">
        <f t="shared" si="22"/>
        <v>8.421374980860511E-4</v>
      </c>
      <c r="AP230" s="188">
        <v>4</v>
      </c>
      <c r="AQ230" s="410">
        <v>2</v>
      </c>
      <c r="AR230" s="410">
        <v>9</v>
      </c>
      <c r="AS230" s="142">
        <v>3.2892561983471098</v>
      </c>
      <c r="AT230" s="142">
        <v>1.8136306675690901</v>
      </c>
      <c r="AU230" s="1"/>
      <c r="AV230" s="104" t="s">
        <v>733</v>
      </c>
      <c r="AW230" s="411">
        <v>32</v>
      </c>
      <c r="AX230" s="499">
        <f t="shared" si="23"/>
        <v>9.9141803761192181E-4</v>
      </c>
      <c r="AY230" s="188">
        <v>9</v>
      </c>
      <c r="AZ230" s="410">
        <v>1</v>
      </c>
      <c r="BA230" s="410">
        <v>44</v>
      </c>
      <c r="BB230" s="142">
        <v>73.484375</v>
      </c>
      <c r="BC230" s="142">
        <v>8.5723027827999605</v>
      </c>
      <c r="BD230" s="75"/>
    </row>
    <row r="231" spans="2:56" ht="11.25" customHeight="1" x14ac:dyDescent="0.25">
      <c r="B231" s="113"/>
      <c r="C231" s="104" t="s">
        <v>1052</v>
      </c>
      <c r="D231" s="411">
        <v>227</v>
      </c>
      <c r="E231" s="499">
        <f t="shared" si="18"/>
        <v>9.6980364680349302E-4</v>
      </c>
      <c r="F231" s="188">
        <v>6</v>
      </c>
      <c r="G231" s="410">
        <v>1</v>
      </c>
      <c r="H231" s="410">
        <v>58</v>
      </c>
      <c r="I231" s="142">
        <v>69.929631857788806</v>
      </c>
      <c r="J231" s="142">
        <v>8.3623939071170792</v>
      </c>
      <c r="K231" s="1"/>
      <c r="L231" s="104" t="s">
        <v>793</v>
      </c>
      <c r="M231" s="411">
        <v>53</v>
      </c>
      <c r="N231" s="310">
        <f t="shared" si="19"/>
        <v>9.6461852067559702E-4</v>
      </c>
      <c r="O231" s="410">
        <v>14</v>
      </c>
      <c r="P231" s="410">
        <v>3</v>
      </c>
      <c r="Q231" s="410">
        <v>59</v>
      </c>
      <c r="R231" s="142">
        <v>100.88145247419</v>
      </c>
      <c r="S231" s="142">
        <v>10.0439759295903</v>
      </c>
      <c r="T231" s="1"/>
      <c r="U231" s="104" t="s">
        <v>721</v>
      </c>
      <c r="V231" s="411">
        <v>73</v>
      </c>
      <c r="W231" s="499">
        <f t="shared" si="20"/>
        <v>9.5983170074288339E-4</v>
      </c>
      <c r="X231" s="188">
        <v>4</v>
      </c>
      <c r="Y231" s="410">
        <v>1</v>
      </c>
      <c r="Z231" s="410">
        <v>17</v>
      </c>
      <c r="AA231" s="142">
        <v>11.178457496716099</v>
      </c>
      <c r="AB231" s="142">
        <v>3.3434200299567598</v>
      </c>
      <c r="AC231" s="1"/>
      <c r="AD231" s="104" t="s">
        <v>742</v>
      </c>
      <c r="AE231" s="411">
        <v>42</v>
      </c>
      <c r="AF231" s="499">
        <f t="shared" si="21"/>
        <v>9.4027043968836752E-4</v>
      </c>
      <c r="AG231" s="188">
        <v>1</v>
      </c>
      <c r="AH231" s="410">
        <v>1</v>
      </c>
      <c r="AI231" s="410">
        <v>3</v>
      </c>
      <c r="AJ231" s="142">
        <v>0.26360544217687099</v>
      </c>
      <c r="AK231" s="142">
        <v>0.51342520602018604</v>
      </c>
      <c r="AL231" s="1"/>
      <c r="AM231" s="104" t="s">
        <v>779</v>
      </c>
      <c r="AN231" s="411">
        <v>22</v>
      </c>
      <c r="AO231" s="499">
        <f t="shared" si="22"/>
        <v>8.421374980860511E-4</v>
      </c>
      <c r="AP231" s="188">
        <v>15</v>
      </c>
      <c r="AQ231" s="410">
        <v>5</v>
      </c>
      <c r="AR231" s="410">
        <v>51</v>
      </c>
      <c r="AS231" s="142">
        <v>142.06611570247901</v>
      </c>
      <c r="AT231" s="142">
        <v>11.9191491182248</v>
      </c>
      <c r="AU231" s="1"/>
      <c r="AV231" s="104" t="s">
        <v>837</v>
      </c>
      <c r="AW231" s="411">
        <v>32</v>
      </c>
      <c r="AX231" s="499">
        <f t="shared" si="23"/>
        <v>9.9141803761192181E-4</v>
      </c>
      <c r="AY231" s="188">
        <v>3</v>
      </c>
      <c r="AZ231" s="410">
        <v>2</v>
      </c>
      <c r="BA231" s="410">
        <v>13</v>
      </c>
      <c r="BB231" s="142">
        <v>4.484375</v>
      </c>
      <c r="BC231" s="142">
        <v>2.1176342932621801</v>
      </c>
      <c r="BD231" s="75"/>
    </row>
    <row r="232" spans="2:56" ht="11.25" customHeight="1" x14ac:dyDescent="0.25">
      <c r="B232" s="113"/>
      <c r="C232" s="104" t="s">
        <v>1171</v>
      </c>
      <c r="D232" s="411">
        <v>225</v>
      </c>
      <c r="E232" s="499">
        <f t="shared" si="18"/>
        <v>9.6125912128099524E-4</v>
      </c>
      <c r="F232" s="188">
        <v>6</v>
      </c>
      <c r="G232" s="410">
        <v>1</v>
      </c>
      <c r="H232" s="410">
        <v>77</v>
      </c>
      <c r="I232" s="142">
        <v>98.406913580246894</v>
      </c>
      <c r="J232" s="142">
        <v>9.9200258860673802</v>
      </c>
      <c r="K232" s="1"/>
      <c r="L232" s="104" t="s">
        <v>860</v>
      </c>
      <c r="M232" s="411">
        <v>53</v>
      </c>
      <c r="N232" s="310">
        <f t="shared" si="19"/>
        <v>9.6461852067559702E-4</v>
      </c>
      <c r="O232" s="410">
        <v>6</v>
      </c>
      <c r="P232" s="410">
        <v>1</v>
      </c>
      <c r="Q232" s="410">
        <v>27</v>
      </c>
      <c r="R232" s="142">
        <v>29.054467782128899</v>
      </c>
      <c r="S232" s="142">
        <v>5.39021964136239</v>
      </c>
      <c r="T232" s="1"/>
      <c r="U232" s="104" t="s">
        <v>772</v>
      </c>
      <c r="V232" s="411">
        <v>73</v>
      </c>
      <c r="W232" s="499">
        <f t="shared" si="20"/>
        <v>9.5983170074288339E-4</v>
      </c>
      <c r="X232" s="188">
        <v>2</v>
      </c>
      <c r="Y232" s="410">
        <v>1</v>
      </c>
      <c r="Z232" s="410">
        <v>17</v>
      </c>
      <c r="AA232" s="142">
        <v>5.5736535935447504</v>
      </c>
      <c r="AB232" s="142">
        <v>2.36085865598616</v>
      </c>
      <c r="AC232" s="1"/>
      <c r="AD232" s="104" t="s">
        <v>1053</v>
      </c>
      <c r="AE232" s="411">
        <v>42</v>
      </c>
      <c r="AF232" s="499">
        <f t="shared" si="21"/>
        <v>9.4027043968836752E-4</v>
      </c>
      <c r="AG232" s="188">
        <v>1</v>
      </c>
      <c r="AH232" s="410">
        <v>1</v>
      </c>
      <c r="AI232" s="410">
        <v>1</v>
      </c>
      <c r="AJ232" s="142">
        <v>0</v>
      </c>
      <c r="AK232" s="142">
        <v>0</v>
      </c>
      <c r="AL232" s="1"/>
      <c r="AM232" s="104" t="s">
        <v>972</v>
      </c>
      <c r="AN232" s="411">
        <v>22</v>
      </c>
      <c r="AO232" s="499">
        <f t="shared" si="22"/>
        <v>8.421374980860511E-4</v>
      </c>
      <c r="AP232" s="188">
        <v>1</v>
      </c>
      <c r="AQ232" s="410">
        <v>1</v>
      </c>
      <c r="AR232" s="410">
        <v>1</v>
      </c>
      <c r="AS232" s="142">
        <v>0</v>
      </c>
      <c r="AT232" s="142">
        <v>0</v>
      </c>
      <c r="AU232" s="1"/>
      <c r="AV232" s="104" t="s">
        <v>935</v>
      </c>
      <c r="AW232" s="411">
        <v>32</v>
      </c>
      <c r="AX232" s="499">
        <f t="shared" si="23"/>
        <v>9.9141803761192181E-4</v>
      </c>
      <c r="AY232" s="188">
        <v>1</v>
      </c>
      <c r="AZ232" s="410">
        <v>1</v>
      </c>
      <c r="BA232" s="410">
        <v>16</v>
      </c>
      <c r="BB232" s="142">
        <v>7.3271484375</v>
      </c>
      <c r="BC232" s="142">
        <v>2.7068705985879702</v>
      </c>
      <c r="BD232" s="75"/>
    </row>
    <row r="233" spans="2:56" ht="11.25" customHeight="1" x14ac:dyDescent="0.25">
      <c r="B233" s="113"/>
      <c r="C233" s="104" t="s">
        <v>680</v>
      </c>
      <c r="D233" s="411">
        <v>223</v>
      </c>
      <c r="E233" s="499">
        <f t="shared" si="18"/>
        <v>9.5271459575849756E-4</v>
      </c>
      <c r="F233" s="188">
        <v>4</v>
      </c>
      <c r="G233" s="410">
        <v>1</v>
      </c>
      <c r="H233" s="410">
        <v>37</v>
      </c>
      <c r="I233" s="142">
        <v>18.021315530173499</v>
      </c>
      <c r="J233" s="142">
        <v>4.2451520031882897</v>
      </c>
      <c r="K233" s="1"/>
      <c r="L233" s="104" t="s">
        <v>911</v>
      </c>
      <c r="M233" s="411">
        <v>53</v>
      </c>
      <c r="N233" s="310">
        <f t="shared" si="19"/>
        <v>9.6461852067559702E-4</v>
      </c>
      <c r="O233" s="410">
        <v>3</v>
      </c>
      <c r="P233" s="410">
        <v>1</v>
      </c>
      <c r="Q233" s="410">
        <v>9</v>
      </c>
      <c r="R233" s="142">
        <v>4.5297258810964802</v>
      </c>
      <c r="S233" s="142">
        <v>2.1283152682571398</v>
      </c>
      <c r="T233" s="1"/>
      <c r="U233" s="104" t="s">
        <v>1141</v>
      </c>
      <c r="V233" s="411">
        <v>73</v>
      </c>
      <c r="W233" s="499">
        <f t="shared" si="20"/>
        <v>9.5983170074288339E-4</v>
      </c>
      <c r="X233" s="188">
        <v>12</v>
      </c>
      <c r="Y233" s="410">
        <v>1</v>
      </c>
      <c r="Z233" s="410">
        <v>63</v>
      </c>
      <c r="AA233" s="142">
        <v>132.13360855695299</v>
      </c>
      <c r="AB233" s="142">
        <v>11.4949383885671</v>
      </c>
      <c r="AC233" s="1"/>
      <c r="AD233" s="104" t="s">
        <v>1182</v>
      </c>
      <c r="AE233" s="411">
        <v>42</v>
      </c>
      <c r="AF233" s="499">
        <f t="shared" si="21"/>
        <v>9.4027043968836752E-4</v>
      </c>
      <c r="AG233" s="188">
        <v>1</v>
      </c>
      <c r="AH233" s="410">
        <v>1</v>
      </c>
      <c r="AI233" s="410">
        <v>10</v>
      </c>
      <c r="AJ233" s="142">
        <v>2.1496598639455802</v>
      </c>
      <c r="AK233" s="142">
        <v>1.4661718398419701</v>
      </c>
      <c r="AL233" s="1"/>
      <c r="AM233" s="104" t="s">
        <v>1004</v>
      </c>
      <c r="AN233" s="411">
        <v>22</v>
      </c>
      <c r="AO233" s="499">
        <f t="shared" si="22"/>
        <v>8.421374980860511E-4</v>
      </c>
      <c r="AP233" s="188">
        <v>1</v>
      </c>
      <c r="AQ233" s="410">
        <v>1</v>
      </c>
      <c r="AR233" s="410">
        <v>3</v>
      </c>
      <c r="AS233" s="142">
        <v>0.86776859504132198</v>
      </c>
      <c r="AT233" s="142">
        <v>0.93154097872359998</v>
      </c>
      <c r="AU233" s="1"/>
      <c r="AV233" s="104" t="s">
        <v>1052</v>
      </c>
      <c r="AW233" s="411">
        <v>32</v>
      </c>
      <c r="AX233" s="499">
        <f t="shared" si="23"/>
        <v>9.9141803761192181E-4</v>
      </c>
      <c r="AY233" s="188">
        <v>8</v>
      </c>
      <c r="AZ233" s="410">
        <v>1</v>
      </c>
      <c r="BA233" s="410">
        <v>40</v>
      </c>
      <c r="BB233" s="142">
        <v>86.4912109375</v>
      </c>
      <c r="BC233" s="142">
        <v>9.30006510393879</v>
      </c>
      <c r="BD233" s="75"/>
    </row>
    <row r="234" spans="2:56" ht="11.25" customHeight="1" x14ac:dyDescent="0.25">
      <c r="B234" s="113"/>
      <c r="C234" s="104" t="s">
        <v>772</v>
      </c>
      <c r="D234" s="411">
        <v>223</v>
      </c>
      <c r="E234" s="499">
        <f t="shared" si="18"/>
        <v>9.5271459575849756E-4</v>
      </c>
      <c r="F234" s="188">
        <v>2</v>
      </c>
      <c r="G234" s="410">
        <v>1</v>
      </c>
      <c r="H234" s="410">
        <v>46</v>
      </c>
      <c r="I234" s="142">
        <v>11.802529711033801</v>
      </c>
      <c r="J234" s="142">
        <v>3.4354810014077799</v>
      </c>
      <c r="K234" s="1"/>
      <c r="L234" s="104" t="s">
        <v>1063</v>
      </c>
      <c r="M234" s="411">
        <v>53</v>
      </c>
      <c r="N234" s="310">
        <f t="shared" si="19"/>
        <v>9.6461852067559702E-4</v>
      </c>
      <c r="O234" s="410">
        <v>3</v>
      </c>
      <c r="P234" s="410">
        <v>1</v>
      </c>
      <c r="Q234" s="410">
        <v>27</v>
      </c>
      <c r="R234" s="142">
        <v>29.940904236383101</v>
      </c>
      <c r="S234" s="142">
        <v>5.4718282352777701</v>
      </c>
      <c r="T234" s="1"/>
      <c r="U234" s="104" t="s">
        <v>774</v>
      </c>
      <c r="V234" s="411">
        <v>72</v>
      </c>
      <c r="W234" s="499">
        <f t="shared" si="20"/>
        <v>9.4668332128065218E-4</v>
      </c>
      <c r="X234" s="188">
        <v>9</v>
      </c>
      <c r="Y234" s="410">
        <v>1</v>
      </c>
      <c r="Z234" s="410">
        <v>45</v>
      </c>
      <c r="AA234" s="142">
        <v>61.25</v>
      </c>
      <c r="AB234" s="142">
        <v>7.8262379212492599</v>
      </c>
      <c r="AC234" s="1"/>
      <c r="AD234" s="104" t="s">
        <v>812</v>
      </c>
      <c r="AE234" s="411">
        <v>41</v>
      </c>
      <c r="AF234" s="499">
        <f t="shared" si="21"/>
        <v>9.1788304826721594E-4</v>
      </c>
      <c r="AG234" s="188">
        <v>1</v>
      </c>
      <c r="AH234" s="410">
        <v>1</v>
      </c>
      <c r="AI234" s="410">
        <v>14</v>
      </c>
      <c r="AJ234" s="142">
        <v>5.4193932183224298</v>
      </c>
      <c r="AK234" s="142">
        <v>2.32795902419317</v>
      </c>
      <c r="AL234" s="1"/>
      <c r="AM234" s="104" t="s">
        <v>1076</v>
      </c>
      <c r="AN234" s="411">
        <v>22</v>
      </c>
      <c r="AO234" s="499">
        <f t="shared" si="22"/>
        <v>8.421374980860511E-4</v>
      </c>
      <c r="AP234" s="188">
        <v>8</v>
      </c>
      <c r="AQ234" s="410">
        <v>2</v>
      </c>
      <c r="AR234" s="410">
        <v>32</v>
      </c>
      <c r="AS234" s="142">
        <v>50.066115702479301</v>
      </c>
      <c r="AT234" s="142">
        <v>7.0757413535600202</v>
      </c>
      <c r="AU234" s="1"/>
      <c r="AV234" s="104" t="s">
        <v>1097</v>
      </c>
      <c r="AW234" s="411">
        <v>32</v>
      </c>
      <c r="AX234" s="499">
        <f t="shared" si="23"/>
        <v>9.9141803761192181E-4</v>
      </c>
      <c r="AY234" s="188">
        <v>7</v>
      </c>
      <c r="AZ234" s="410">
        <v>1</v>
      </c>
      <c r="BA234" s="410">
        <v>33</v>
      </c>
      <c r="BB234" s="142">
        <v>53.71484375</v>
      </c>
      <c r="BC234" s="142">
        <v>7.3290411207742601</v>
      </c>
      <c r="BD234" s="75"/>
    </row>
    <row r="235" spans="2:56" ht="11.25" customHeight="1" x14ac:dyDescent="0.25">
      <c r="B235" s="113"/>
      <c r="C235" s="104" t="s">
        <v>933</v>
      </c>
      <c r="D235" s="411">
        <v>220</v>
      </c>
      <c r="E235" s="499">
        <f t="shared" si="18"/>
        <v>9.3989780747475089E-4</v>
      </c>
      <c r="F235" s="188">
        <v>1</v>
      </c>
      <c r="G235" s="410">
        <v>1</v>
      </c>
      <c r="H235" s="410">
        <v>2</v>
      </c>
      <c r="I235" s="142">
        <v>9.0082644628098601E-3</v>
      </c>
      <c r="J235" s="142">
        <v>9.4911877353731994E-2</v>
      </c>
      <c r="K235" s="1"/>
      <c r="L235" s="104" t="s">
        <v>1067</v>
      </c>
      <c r="M235" s="411">
        <v>53</v>
      </c>
      <c r="N235" s="310">
        <f t="shared" si="19"/>
        <v>9.6461852067559702E-4</v>
      </c>
      <c r="O235" s="410">
        <v>25</v>
      </c>
      <c r="P235" s="410">
        <v>1</v>
      </c>
      <c r="Q235" s="410">
        <v>61</v>
      </c>
      <c r="R235" s="142">
        <v>161.45674617301501</v>
      </c>
      <c r="S235" s="142">
        <v>12.706563114116101</v>
      </c>
      <c r="T235" s="1"/>
      <c r="U235" s="104" t="s">
        <v>871</v>
      </c>
      <c r="V235" s="411">
        <v>72</v>
      </c>
      <c r="W235" s="499">
        <f t="shared" si="20"/>
        <v>9.4668332128065218E-4</v>
      </c>
      <c r="X235" s="188">
        <v>3</v>
      </c>
      <c r="Y235" s="410">
        <v>1</v>
      </c>
      <c r="Z235" s="410">
        <v>13</v>
      </c>
      <c r="AA235" s="142">
        <v>5.1572145061728403</v>
      </c>
      <c r="AB235" s="142">
        <v>2.2709501329119601</v>
      </c>
      <c r="AC235" s="1"/>
      <c r="AD235" s="104" t="s">
        <v>715</v>
      </c>
      <c r="AE235" s="411">
        <v>40</v>
      </c>
      <c r="AF235" s="499">
        <f t="shared" si="21"/>
        <v>8.9549565684606425E-4</v>
      </c>
      <c r="AG235" s="188">
        <v>5</v>
      </c>
      <c r="AH235" s="410">
        <v>1</v>
      </c>
      <c r="AI235" s="410">
        <v>24</v>
      </c>
      <c r="AJ235" s="142">
        <v>49.919375000000002</v>
      </c>
      <c r="AK235" s="142">
        <v>7.0653644633521901</v>
      </c>
      <c r="AL235" s="1"/>
      <c r="AM235" s="104" t="s">
        <v>1122</v>
      </c>
      <c r="AN235" s="411">
        <v>22</v>
      </c>
      <c r="AO235" s="499">
        <f t="shared" si="22"/>
        <v>8.421374980860511E-4</v>
      </c>
      <c r="AP235" s="188">
        <v>47</v>
      </c>
      <c r="AQ235" s="410">
        <v>8</v>
      </c>
      <c r="AR235" s="410">
        <v>196</v>
      </c>
      <c r="AS235" s="142">
        <v>1699.1074380165301</v>
      </c>
      <c r="AT235" s="142">
        <v>41.2202309311402</v>
      </c>
      <c r="AU235" s="1"/>
      <c r="AV235" s="104" t="s">
        <v>1194</v>
      </c>
      <c r="AW235" s="411">
        <v>32</v>
      </c>
      <c r="AX235" s="499">
        <f t="shared" si="23"/>
        <v>9.9141803761192181E-4</v>
      </c>
      <c r="AY235" s="188">
        <v>10</v>
      </c>
      <c r="AZ235" s="410">
        <v>1</v>
      </c>
      <c r="BA235" s="410">
        <v>29</v>
      </c>
      <c r="BB235" s="142">
        <v>43.375</v>
      </c>
      <c r="BC235" s="142">
        <v>6.5859699361597501</v>
      </c>
      <c r="BD235" s="75"/>
    </row>
    <row r="236" spans="2:56" ht="11.25" customHeight="1" x14ac:dyDescent="0.25">
      <c r="B236" s="113"/>
      <c r="C236" s="104" t="s">
        <v>1146</v>
      </c>
      <c r="D236" s="411">
        <v>220</v>
      </c>
      <c r="E236" s="499">
        <f t="shared" si="18"/>
        <v>9.3989780747475089E-4</v>
      </c>
      <c r="F236" s="188">
        <v>5</v>
      </c>
      <c r="G236" s="410">
        <v>1</v>
      </c>
      <c r="H236" s="410">
        <v>86</v>
      </c>
      <c r="I236" s="142">
        <v>58.815371900826399</v>
      </c>
      <c r="J236" s="142">
        <v>7.6691180653857698</v>
      </c>
      <c r="K236" s="1"/>
      <c r="L236" s="104" t="s">
        <v>679</v>
      </c>
      <c r="M236" s="411">
        <v>52</v>
      </c>
      <c r="N236" s="310">
        <f t="shared" si="19"/>
        <v>9.464181712288876E-4</v>
      </c>
      <c r="O236" s="410">
        <v>11</v>
      </c>
      <c r="P236" s="410">
        <v>1</v>
      </c>
      <c r="Q236" s="410">
        <v>64</v>
      </c>
      <c r="R236" s="142">
        <v>116.979289940828</v>
      </c>
      <c r="S236" s="142">
        <v>10.8156964612007</v>
      </c>
      <c r="T236" s="1"/>
      <c r="U236" s="104" t="s">
        <v>925</v>
      </c>
      <c r="V236" s="411">
        <v>72</v>
      </c>
      <c r="W236" s="499">
        <f t="shared" si="20"/>
        <v>9.4668332128065218E-4</v>
      </c>
      <c r="X236" s="188">
        <v>5</v>
      </c>
      <c r="Y236" s="410">
        <v>1</v>
      </c>
      <c r="Z236" s="410">
        <v>20</v>
      </c>
      <c r="AA236" s="142">
        <v>9.9905478395061706</v>
      </c>
      <c r="AB236" s="142">
        <v>3.1607827890423201</v>
      </c>
      <c r="AC236" s="1"/>
      <c r="AD236" s="104" t="s">
        <v>878</v>
      </c>
      <c r="AE236" s="411">
        <v>40</v>
      </c>
      <c r="AF236" s="499">
        <f t="shared" si="21"/>
        <v>8.9549565684606425E-4</v>
      </c>
      <c r="AG236" s="188">
        <v>7</v>
      </c>
      <c r="AH236" s="410">
        <v>1</v>
      </c>
      <c r="AI236" s="410">
        <v>60</v>
      </c>
      <c r="AJ236" s="142">
        <v>151.46</v>
      </c>
      <c r="AK236" s="142">
        <v>12.306908628896201</v>
      </c>
      <c r="AL236" s="1"/>
      <c r="AM236" s="104" t="s">
        <v>735</v>
      </c>
      <c r="AN236" s="411">
        <v>21</v>
      </c>
      <c r="AO236" s="499">
        <f t="shared" si="22"/>
        <v>8.0385852090032153E-4</v>
      </c>
      <c r="AP236" s="188">
        <v>4</v>
      </c>
      <c r="AQ236" s="410">
        <v>1</v>
      </c>
      <c r="AR236" s="410">
        <v>18</v>
      </c>
      <c r="AS236" s="142">
        <v>21.7596371882086</v>
      </c>
      <c r="AT236" s="142">
        <v>4.6647226271460802</v>
      </c>
      <c r="AU236" s="1"/>
      <c r="AV236" s="104" t="s">
        <v>803</v>
      </c>
      <c r="AW236" s="411">
        <v>31</v>
      </c>
      <c r="AX236" s="499">
        <f t="shared" si="23"/>
        <v>9.6043622393654927E-4</v>
      </c>
      <c r="AY236" s="188">
        <v>3</v>
      </c>
      <c r="AZ236" s="410">
        <v>1</v>
      </c>
      <c r="BA236" s="410">
        <v>28</v>
      </c>
      <c r="BB236" s="142">
        <v>31.594172736732599</v>
      </c>
      <c r="BC236" s="142">
        <v>5.6208693933174203</v>
      </c>
      <c r="BD236" s="75"/>
    </row>
    <row r="237" spans="2:56" ht="11.25" customHeight="1" x14ac:dyDescent="0.25">
      <c r="B237" s="113"/>
      <c r="C237" s="104" t="s">
        <v>740</v>
      </c>
      <c r="D237" s="411">
        <v>219</v>
      </c>
      <c r="E237" s="499">
        <f t="shared" si="18"/>
        <v>9.356255447135021E-4</v>
      </c>
      <c r="F237" s="188">
        <v>2</v>
      </c>
      <c r="G237" s="410">
        <v>1</v>
      </c>
      <c r="H237" s="410">
        <v>38</v>
      </c>
      <c r="I237" s="142">
        <v>19.341965346844301</v>
      </c>
      <c r="J237" s="142">
        <v>4.3979501300997397</v>
      </c>
      <c r="K237" s="1"/>
      <c r="L237" s="104" t="s">
        <v>742</v>
      </c>
      <c r="M237" s="411">
        <v>52</v>
      </c>
      <c r="N237" s="310">
        <f t="shared" si="19"/>
        <v>9.464181712288876E-4</v>
      </c>
      <c r="O237" s="410">
        <v>1</v>
      </c>
      <c r="P237" s="410">
        <v>1</v>
      </c>
      <c r="Q237" s="410">
        <v>32</v>
      </c>
      <c r="R237" s="142">
        <v>18.121301775147899</v>
      </c>
      <c r="S237" s="142">
        <v>4.2569122348420496</v>
      </c>
      <c r="T237" s="1"/>
      <c r="U237" s="104" t="s">
        <v>747</v>
      </c>
      <c r="V237" s="411">
        <v>71</v>
      </c>
      <c r="W237" s="499">
        <f t="shared" si="20"/>
        <v>9.3353494181842086E-4</v>
      </c>
      <c r="X237" s="188">
        <v>1</v>
      </c>
      <c r="Y237" s="410">
        <v>1</v>
      </c>
      <c r="Z237" s="410">
        <v>7</v>
      </c>
      <c r="AA237" s="142">
        <v>0.808966474905773</v>
      </c>
      <c r="AB237" s="142">
        <v>0.89942563611772397</v>
      </c>
      <c r="AC237" s="1"/>
      <c r="AD237" s="104" t="s">
        <v>956</v>
      </c>
      <c r="AE237" s="411">
        <v>40</v>
      </c>
      <c r="AF237" s="499">
        <f t="shared" si="21"/>
        <v>8.9549565684606425E-4</v>
      </c>
      <c r="AG237" s="188">
        <v>1</v>
      </c>
      <c r="AH237" s="410">
        <v>1</v>
      </c>
      <c r="AI237" s="410">
        <v>13</v>
      </c>
      <c r="AJ237" s="142">
        <v>5.774375</v>
      </c>
      <c r="AK237" s="142">
        <v>2.4029929254993698</v>
      </c>
      <c r="AL237" s="1"/>
      <c r="AM237" s="104" t="s">
        <v>772</v>
      </c>
      <c r="AN237" s="411">
        <v>21</v>
      </c>
      <c r="AO237" s="499">
        <f t="shared" si="22"/>
        <v>8.0385852090032153E-4</v>
      </c>
      <c r="AP237" s="188">
        <v>2</v>
      </c>
      <c r="AQ237" s="410">
        <v>1</v>
      </c>
      <c r="AR237" s="410">
        <v>7</v>
      </c>
      <c r="AS237" s="142">
        <v>2.6303854875283399</v>
      </c>
      <c r="AT237" s="142">
        <v>1.62184632056442</v>
      </c>
      <c r="AU237" s="1"/>
      <c r="AV237" s="104" t="s">
        <v>871</v>
      </c>
      <c r="AW237" s="411">
        <v>31</v>
      </c>
      <c r="AX237" s="499">
        <f t="shared" si="23"/>
        <v>9.6043622393654927E-4</v>
      </c>
      <c r="AY237" s="188">
        <v>3</v>
      </c>
      <c r="AZ237" s="410">
        <v>1</v>
      </c>
      <c r="BA237" s="410">
        <v>9</v>
      </c>
      <c r="BB237" s="142">
        <v>3.3361082206035402</v>
      </c>
      <c r="BC237" s="142">
        <v>1.8265016344376901</v>
      </c>
      <c r="BD237" s="75"/>
    </row>
    <row r="238" spans="2:56" ht="11.25" customHeight="1" x14ac:dyDescent="0.25">
      <c r="B238" s="113"/>
      <c r="C238" s="104" t="s">
        <v>1123</v>
      </c>
      <c r="D238" s="411">
        <v>218</v>
      </c>
      <c r="E238" s="499">
        <f t="shared" si="18"/>
        <v>9.3135328195225321E-4</v>
      </c>
      <c r="F238" s="188">
        <v>32</v>
      </c>
      <c r="G238" s="410">
        <v>2</v>
      </c>
      <c r="H238" s="410">
        <v>273</v>
      </c>
      <c r="I238" s="142">
        <v>608.80971719552201</v>
      </c>
      <c r="J238" s="142">
        <v>24.674069733133202</v>
      </c>
      <c r="K238" s="1"/>
      <c r="L238" s="104" t="s">
        <v>744</v>
      </c>
      <c r="M238" s="411">
        <v>52</v>
      </c>
      <c r="N238" s="310">
        <f t="shared" si="19"/>
        <v>9.464181712288876E-4</v>
      </c>
      <c r="O238" s="410">
        <v>4</v>
      </c>
      <c r="P238" s="410">
        <v>2</v>
      </c>
      <c r="Q238" s="410">
        <v>12</v>
      </c>
      <c r="R238" s="142">
        <v>4.9123520710059196</v>
      </c>
      <c r="S238" s="142">
        <v>2.21638265446333</v>
      </c>
      <c r="T238" s="1"/>
      <c r="U238" s="104" t="s">
        <v>933</v>
      </c>
      <c r="V238" s="411">
        <v>71</v>
      </c>
      <c r="W238" s="499">
        <f t="shared" si="20"/>
        <v>9.3353494181842086E-4</v>
      </c>
      <c r="X238" s="188">
        <v>1</v>
      </c>
      <c r="Y238" s="410">
        <v>1</v>
      </c>
      <c r="Z238" s="410">
        <v>1</v>
      </c>
      <c r="AA238" s="142">
        <v>0</v>
      </c>
      <c r="AB238" s="142">
        <v>0</v>
      </c>
      <c r="AC238" s="1"/>
      <c r="AD238" s="104" t="s">
        <v>1014</v>
      </c>
      <c r="AE238" s="411">
        <v>40</v>
      </c>
      <c r="AF238" s="499">
        <f t="shared" si="21"/>
        <v>8.9549565684606425E-4</v>
      </c>
      <c r="AG238" s="188">
        <v>7</v>
      </c>
      <c r="AH238" s="410">
        <v>1</v>
      </c>
      <c r="AI238" s="410">
        <v>28</v>
      </c>
      <c r="AJ238" s="142">
        <v>30.747499999999999</v>
      </c>
      <c r="AK238" s="142">
        <v>5.5450428312142002</v>
      </c>
      <c r="AL238" s="1"/>
      <c r="AM238" s="104" t="s">
        <v>774</v>
      </c>
      <c r="AN238" s="411">
        <v>21</v>
      </c>
      <c r="AO238" s="499">
        <f t="shared" si="22"/>
        <v>8.0385852090032153E-4</v>
      </c>
      <c r="AP238" s="188">
        <v>7</v>
      </c>
      <c r="AQ238" s="410">
        <v>2</v>
      </c>
      <c r="AR238" s="410">
        <v>30</v>
      </c>
      <c r="AS238" s="142">
        <v>33.038548752834501</v>
      </c>
      <c r="AT238" s="142">
        <v>5.7479169055262496</v>
      </c>
      <c r="AU238" s="1"/>
      <c r="AV238" s="104" t="s">
        <v>933</v>
      </c>
      <c r="AW238" s="411">
        <v>31</v>
      </c>
      <c r="AX238" s="499">
        <f t="shared" si="23"/>
        <v>9.6043622393654927E-4</v>
      </c>
      <c r="AY238" s="188">
        <v>1</v>
      </c>
      <c r="AZ238" s="410">
        <v>1</v>
      </c>
      <c r="BA238" s="410">
        <v>2</v>
      </c>
      <c r="BB238" s="142">
        <v>3.1217481789802298E-2</v>
      </c>
      <c r="BC238" s="142">
        <v>0.176684695969409</v>
      </c>
      <c r="BD238" s="75"/>
    </row>
    <row r="239" spans="2:56" ht="11.25" customHeight="1" x14ac:dyDescent="0.25">
      <c r="B239" s="113"/>
      <c r="C239" s="104" t="s">
        <v>789</v>
      </c>
      <c r="D239" s="411">
        <v>216</v>
      </c>
      <c r="E239" s="499">
        <f t="shared" si="18"/>
        <v>9.2280875642975543E-4</v>
      </c>
      <c r="F239" s="188">
        <v>7</v>
      </c>
      <c r="G239" s="410">
        <v>1</v>
      </c>
      <c r="H239" s="410">
        <v>41</v>
      </c>
      <c r="I239" s="142">
        <v>52.574567043895698</v>
      </c>
      <c r="J239" s="142">
        <v>7.2508321621656497</v>
      </c>
      <c r="K239" s="1"/>
      <c r="L239" s="104" t="s">
        <v>957</v>
      </c>
      <c r="M239" s="411">
        <v>51</v>
      </c>
      <c r="N239" s="310">
        <f t="shared" si="19"/>
        <v>9.2821782178217817E-4</v>
      </c>
      <c r="O239" s="410">
        <v>9</v>
      </c>
      <c r="P239" s="410">
        <v>1</v>
      </c>
      <c r="Q239" s="410">
        <v>44</v>
      </c>
      <c r="R239" s="142">
        <v>70.718185313340996</v>
      </c>
      <c r="S239" s="142">
        <v>8.4094105211566994</v>
      </c>
      <c r="T239" s="1"/>
      <c r="U239" s="104" t="s">
        <v>956</v>
      </c>
      <c r="V239" s="411">
        <v>71</v>
      </c>
      <c r="W239" s="499">
        <f t="shared" si="20"/>
        <v>9.3353494181842086E-4</v>
      </c>
      <c r="X239" s="188">
        <v>1</v>
      </c>
      <c r="Y239" s="410">
        <v>1</v>
      </c>
      <c r="Z239" s="410">
        <v>10</v>
      </c>
      <c r="AA239" s="142">
        <v>3.32235667526284</v>
      </c>
      <c r="AB239" s="142">
        <v>1.8227332978971</v>
      </c>
      <c r="AC239" s="1"/>
      <c r="AD239" s="104" t="s">
        <v>1034</v>
      </c>
      <c r="AE239" s="411">
        <v>40</v>
      </c>
      <c r="AF239" s="499">
        <f t="shared" si="21"/>
        <v>8.9549565684606425E-4</v>
      </c>
      <c r="AG239" s="188">
        <v>6</v>
      </c>
      <c r="AH239" s="410">
        <v>1</v>
      </c>
      <c r="AI239" s="410">
        <v>25</v>
      </c>
      <c r="AJ239" s="142">
        <v>39.799374999999998</v>
      </c>
      <c r="AK239" s="142">
        <v>6.3086745834604603</v>
      </c>
      <c r="AL239" s="1"/>
      <c r="AM239" s="104" t="s">
        <v>837</v>
      </c>
      <c r="AN239" s="411">
        <v>21</v>
      </c>
      <c r="AO239" s="499">
        <f t="shared" si="22"/>
        <v>8.0385852090032153E-4</v>
      </c>
      <c r="AP239" s="188">
        <v>4</v>
      </c>
      <c r="AQ239" s="410">
        <v>1</v>
      </c>
      <c r="AR239" s="410">
        <v>24</v>
      </c>
      <c r="AS239" s="142">
        <v>22.789115646258502</v>
      </c>
      <c r="AT239" s="142">
        <v>4.7737946799436699</v>
      </c>
      <c r="AU239" s="1"/>
      <c r="AV239" s="104" t="s">
        <v>988</v>
      </c>
      <c r="AW239" s="411">
        <v>31</v>
      </c>
      <c r="AX239" s="499">
        <f t="shared" si="23"/>
        <v>9.6043622393654927E-4</v>
      </c>
      <c r="AY239" s="188">
        <v>3</v>
      </c>
      <c r="AZ239" s="410">
        <v>1</v>
      </c>
      <c r="BA239" s="410">
        <v>14</v>
      </c>
      <c r="BB239" s="142">
        <v>16.289281997918799</v>
      </c>
      <c r="BC239" s="142">
        <v>4.0359982653513198</v>
      </c>
      <c r="BD239" s="75"/>
    </row>
    <row r="240" spans="2:56" ht="11.25" customHeight="1" x14ac:dyDescent="0.25">
      <c r="B240" s="113"/>
      <c r="C240" s="104" t="s">
        <v>988</v>
      </c>
      <c r="D240" s="411">
        <v>216</v>
      </c>
      <c r="E240" s="499">
        <f t="shared" si="18"/>
        <v>9.2280875642975543E-4</v>
      </c>
      <c r="F240" s="188">
        <v>3</v>
      </c>
      <c r="G240" s="410">
        <v>1</v>
      </c>
      <c r="H240" s="410">
        <v>44</v>
      </c>
      <c r="I240" s="142">
        <v>43.544924554183801</v>
      </c>
      <c r="J240" s="142">
        <v>6.5988578219403902</v>
      </c>
      <c r="K240" s="1"/>
      <c r="L240" s="104" t="s">
        <v>1014</v>
      </c>
      <c r="M240" s="411">
        <v>51</v>
      </c>
      <c r="N240" s="310">
        <f t="shared" si="19"/>
        <v>9.2821782178217817E-4</v>
      </c>
      <c r="O240" s="410">
        <v>6</v>
      </c>
      <c r="P240" s="410">
        <v>2</v>
      </c>
      <c r="Q240" s="410">
        <v>20</v>
      </c>
      <c r="R240" s="142">
        <v>14.7043444828912</v>
      </c>
      <c r="S240" s="142">
        <v>3.83462442527181</v>
      </c>
      <c r="T240" s="1"/>
      <c r="U240" s="104" t="s">
        <v>726</v>
      </c>
      <c r="V240" s="411">
        <v>70</v>
      </c>
      <c r="W240" s="499">
        <f t="shared" si="20"/>
        <v>9.2038656235618964E-4</v>
      </c>
      <c r="X240" s="188">
        <v>5</v>
      </c>
      <c r="Y240" s="410">
        <v>1</v>
      </c>
      <c r="Z240" s="410">
        <v>43</v>
      </c>
      <c r="AA240" s="142">
        <v>28.576326530612199</v>
      </c>
      <c r="AB240" s="142">
        <v>5.3456829807436401</v>
      </c>
      <c r="AC240" s="1"/>
      <c r="AD240" s="104" t="s">
        <v>991</v>
      </c>
      <c r="AE240" s="411">
        <v>39</v>
      </c>
      <c r="AF240" s="499">
        <f t="shared" si="21"/>
        <v>8.7310826542491267E-4</v>
      </c>
      <c r="AG240" s="188">
        <v>10</v>
      </c>
      <c r="AH240" s="410">
        <v>1</v>
      </c>
      <c r="AI240" s="410">
        <v>65</v>
      </c>
      <c r="AJ240" s="142">
        <v>199.66600920447101</v>
      </c>
      <c r="AK240" s="142">
        <v>14.130322331938199</v>
      </c>
      <c r="AL240" s="1"/>
      <c r="AM240" s="104" t="s">
        <v>920</v>
      </c>
      <c r="AN240" s="411">
        <v>21</v>
      </c>
      <c r="AO240" s="499">
        <f t="shared" si="22"/>
        <v>8.0385852090032153E-4</v>
      </c>
      <c r="AP240" s="188">
        <v>10</v>
      </c>
      <c r="AQ240" s="410">
        <v>1</v>
      </c>
      <c r="AR240" s="410">
        <v>25</v>
      </c>
      <c r="AS240" s="142">
        <v>64.503401360544203</v>
      </c>
      <c r="AT240" s="142">
        <v>8.0314009587707798</v>
      </c>
      <c r="AU240" s="1"/>
      <c r="AV240" s="104" t="s">
        <v>1126</v>
      </c>
      <c r="AW240" s="411">
        <v>31</v>
      </c>
      <c r="AX240" s="499">
        <f t="shared" si="23"/>
        <v>9.6043622393654927E-4</v>
      </c>
      <c r="AY240" s="188">
        <v>10</v>
      </c>
      <c r="AZ240" s="410">
        <v>3</v>
      </c>
      <c r="BA240" s="410">
        <v>31</v>
      </c>
      <c r="BB240" s="142">
        <v>33.660770031217503</v>
      </c>
      <c r="BC240" s="142">
        <v>5.8017902436418298</v>
      </c>
      <c r="BD240" s="75"/>
    </row>
    <row r="241" spans="2:56" ht="11.25" customHeight="1" x14ac:dyDescent="0.25">
      <c r="B241" s="113"/>
      <c r="C241" s="104" t="s">
        <v>871</v>
      </c>
      <c r="D241" s="411">
        <v>215</v>
      </c>
      <c r="E241" s="499">
        <f t="shared" si="18"/>
        <v>9.1853649366850653E-4</v>
      </c>
      <c r="F241" s="188">
        <v>3</v>
      </c>
      <c r="G241" s="410">
        <v>1</v>
      </c>
      <c r="H241" s="410">
        <v>13</v>
      </c>
      <c r="I241" s="142">
        <v>3.81252568956192</v>
      </c>
      <c r="J241" s="142">
        <v>1.95256899738829</v>
      </c>
      <c r="K241" s="1"/>
      <c r="L241" s="104" t="s">
        <v>1034</v>
      </c>
      <c r="M241" s="411">
        <v>51</v>
      </c>
      <c r="N241" s="310">
        <f t="shared" si="19"/>
        <v>9.2821782178217817E-4</v>
      </c>
      <c r="O241" s="410">
        <v>3</v>
      </c>
      <c r="P241" s="410">
        <v>1</v>
      </c>
      <c r="Q241" s="410">
        <v>24</v>
      </c>
      <c r="R241" s="142">
        <v>31.711649365628599</v>
      </c>
      <c r="S241" s="142">
        <v>5.6313097380297403</v>
      </c>
      <c r="T241" s="1"/>
      <c r="U241" s="104" t="s">
        <v>771</v>
      </c>
      <c r="V241" s="411">
        <v>70</v>
      </c>
      <c r="W241" s="499">
        <f t="shared" si="20"/>
        <v>9.2038656235618964E-4</v>
      </c>
      <c r="X241" s="188">
        <v>12</v>
      </c>
      <c r="Y241" s="410">
        <v>1</v>
      </c>
      <c r="Z241" s="410">
        <v>223</v>
      </c>
      <c r="AA241" s="142">
        <v>815.15204081632601</v>
      </c>
      <c r="AB241" s="142">
        <v>28.5508676018142</v>
      </c>
      <c r="AC241" s="1"/>
      <c r="AD241" s="104" t="s">
        <v>1146</v>
      </c>
      <c r="AE241" s="411">
        <v>39</v>
      </c>
      <c r="AF241" s="499">
        <f t="shared" si="21"/>
        <v>8.7310826542491267E-4</v>
      </c>
      <c r="AG241" s="188">
        <v>6</v>
      </c>
      <c r="AH241" s="410">
        <v>1</v>
      </c>
      <c r="AI241" s="410">
        <v>34</v>
      </c>
      <c r="AJ241" s="142">
        <v>55.843523997370099</v>
      </c>
      <c r="AK241" s="142">
        <v>7.4728524672557404</v>
      </c>
      <c r="AL241" s="1"/>
      <c r="AM241" s="104" t="s">
        <v>981</v>
      </c>
      <c r="AN241" s="411">
        <v>21</v>
      </c>
      <c r="AO241" s="499">
        <f t="shared" si="22"/>
        <v>8.0385852090032153E-4</v>
      </c>
      <c r="AP241" s="188">
        <v>7</v>
      </c>
      <c r="AQ241" s="410">
        <v>2</v>
      </c>
      <c r="AR241" s="410">
        <v>17</v>
      </c>
      <c r="AS241" s="142">
        <v>23.823129251700699</v>
      </c>
      <c r="AT241" s="142">
        <v>4.88089430859762</v>
      </c>
      <c r="AU241" s="1"/>
      <c r="AV241" s="104" t="s">
        <v>1132</v>
      </c>
      <c r="AW241" s="411">
        <v>31</v>
      </c>
      <c r="AX241" s="499">
        <f t="shared" si="23"/>
        <v>9.6043622393654927E-4</v>
      </c>
      <c r="AY241" s="188">
        <v>10</v>
      </c>
      <c r="AZ241" s="410">
        <v>4</v>
      </c>
      <c r="BA241" s="410">
        <v>26</v>
      </c>
      <c r="BB241" s="142">
        <v>34.888657648283001</v>
      </c>
      <c r="BC241" s="142">
        <v>5.9066621410305</v>
      </c>
      <c r="BD241" s="75"/>
    </row>
    <row r="242" spans="2:56" ht="11.25" customHeight="1" x14ac:dyDescent="0.25">
      <c r="B242" s="113"/>
      <c r="C242" s="104" t="s">
        <v>1178</v>
      </c>
      <c r="D242" s="411">
        <v>215</v>
      </c>
      <c r="E242" s="499">
        <f t="shared" si="18"/>
        <v>9.1853649366850653E-4</v>
      </c>
      <c r="F242" s="188">
        <v>3</v>
      </c>
      <c r="G242" s="410">
        <v>1</v>
      </c>
      <c r="H242" s="410">
        <v>21</v>
      </c>
      <c r="I242" s="142">
        <v>7.1029529475392099</v>
      </c>
      <c r="J242" s="142">
        <v>2.6651365720238802</v>
      </c>
      <c r="K242" s="1"/>
      <c r="L242" s="104" t="s">
        <v>1122</v>
      </c>
      <c r="M242" s="411">
        <v>51</v>
      </c>
      <c r="N242" s="310">
        <f t="shared" si="19"/>
        <v>9.2821782178217817E-4</v>
      </c>
      <c r="O242" s="410">
        <v>40</v>
      </c>
      <c r="P242" s="410">
        <v>5</v>
      </c>
      <c r="Q242" s="410">
        <v>254</v>
      </c>
      <c r="R242" s="142">
        <v>1406.44367550942</v>
      </c>
      <c r="S242" s="142">
        <v>37.502582251218598</v>
      </c>
      <c r="T242" s="1"/>
      <c r="U242" s="104" t="s">
        <v>740</v>
      </c>
      <c r="V242" s="411">
        <v>69</v>
      </c>
      <c r="W242" s="499">
        <f t="shared" si="20"/>
        <v>9.0723818289395832E-4</v>
      </c>
      <c r="X242" s="188">
        <v>2</v>
      </c>
      <c r="Y242" s="410">
        <v>1</v>
      </c>
      <c r="Z242" s="410">
        <v>20</v>
      </c>
      <c r="AA242" s="142">
        <v>9.2846040747742098</v>
      </c>
      <c r="AB242" s="142">
        <v>3.0470648294340901</v>
      </c>
      <c r="AC242" s="1"/>
      <c r="AD242" s="104" t="s">
        <v>1158</v>
      </c>
      <c r="AE242" s="411">
        <v>39</v>
      </c>
      <c r="AF242" s="499">
        <f t="shared" si="21"/>
        <v>8.7310826542491267E-4</v>
      </c>
      <c r="AG242" s="188">
        <v>12</v>
      </c>
      <c r="AH242" s="410">
        <v>1</v>
      </c>
      <c r="AI242" s="410">
        <v>58</v>
      </c>
      <c r="AJ242" s="142">
        <v>183.784352399737</v>
      </c>
      <c r="AK242" s="142">
        <v>13.556708759862699</v>
      </c>
      <c r="AL242" s="1"/>
      <c r="AM242" s="104" t="s">
        <v>988</v>
      </c>
      <c r="AN242" s="411">
        <v>21</v>
      </c>
      <c r="AO242" s="499">
        <f t="shared" si="22"/>
        <v>8.0385852090032153E-4</v>
      </c>
      <c r="AP242" s="188">
        <v>5</v>
      </c>
      <c r="AQ242" s="410">
        <v>1</v>
      </c>
      <c r="AR242" s="410">
        <v>39</v>
      </c>
      <c r="AS242" s="142">
        <v>118.56235827664401</v>
      </c>
      <c r="AT242" s="142">
        <v>10.888634362335999</v>
      </c>
      <c r="AU242" s="1"/>
      <c r="AV242" s="104" t="s">
        <v>1171</v>
      </c>
      <c r="AW242" s="411">
        <v>31</v>
      </c>
      <c r="AX242" s="499">
        <f t="shared" si="23"/>
        <v>9.6043622393654927E-4</v>
      </c>
      <c r="AY242" s="188">
        <v>8</v>
      </c>
      <c r="AZ242" s="410">
        <v>1</v>
      </c>
      <c r="BA242" s="410">
        <v>54</v>
      </c>
      <c r="BB242" s="142">
        <v>109.408949011446</v>
      </c>
      <c r="BC242" s="142">
        <v>10.4598732789383</v>
      </c>
      <c r="BD242" s="75"/>
    </row>
    <row r="243" spans="2:56" ht="11.25" customHeight="1" x14ac:dyDescent="0.25">
      <c r="B243" s="113"/>
      <c r="C243" s="104" t="s">
        <v>681</v>
      </c>
      <c r="D243" s="411">
        <v>212</v>
      </c>
      <c r="E243" s="499">
        <f t="shared" si="18"/>
        <v>9.0571970538475997E-4</v>
      </c>
      <c r="F243" s="188">
        <v>6</v>
      </c>
      <c r="G243" s="410">
        <v>1</v>
      </c>
      <c r="H243" s="410">
        <v>35</v>
      </c>
      <c r="I243" s="142">
        <v>43.231221075115698</v>
      </c>
      <c r="J243" s="142">
        <v>6.5750453287498898</v>
      </c>
      <c r="K243" s="1"/>
      <c r="L243" s="104" t="s">
        <v>996</v>
      </c>
      <c r="M243" s="411">
        <v>50</v>
      </c>
      <c r="N243" s="310">
        <f t="shared" si="19"/>
        <v>9.1001747233546886E-4</v>
      </c>
      <c r="O243" s="410">
        <v>2</v>
      </c>
      <c r="P243" s="410">
        <v>1</v>
      </c>
      <c r="Q243" s="410">
        <v>29</v>
      </c>
      <c r="R243" s="142">
        <v>24.416399999999999</v>
      </c>
      <c r="S243" s="142">
        <v>4.9412953767205599</v>
      </c>
      <c r="T243" s="1"/>
      <c r="U243" s="104" t="s">
        <v>873</v>
      </c>
      <c r="V243" s="411">
        <v>69</v>
      </c>
      <c r="W243" s="499">
        <f t="shared" si="20"/>
        <v>9.0723818289395832E-4</v>
      </c>
      <c r="X243" s="188">
        <v>9</v>
      </c>
      <c r="Y243" s="410">
        <v>1</v>
      </c>
      <c r="Z243" s="410">
        <v>62</v>
      </c>
      <c r="AA243" s="142">
        <v>135.17874396135301</v>
      </c>
      <c r="AB243" s="142">
        <v>11.626639409620999</v>
      </c>
      <c r="AC243" s="1"/>
      <c r="AD243" s="104" t="s">
        <v>1162</v>
      </c>
      <c r="AE243" s="411">
        <v>39</v>
      </c>
      <c r="AF243" s="499">
        <f t="shared" si="21"/>
        <v>8.7310826542491267E-4</v>
      </c>
      <c r="AG243" s="188">
        <v>26</v>
      </c>
      <c r="AH243" s="410">
        <v>1</v>
      </c>
      <c r="AI243" s="410">
        <v>88</v>
      </c>
      <c r="AJ243" s="142">
        <v>497.23997370151199</v>
      </c>
      <c r="AK243" s="142">
        <v>22.298878305903902</v>
      </c>
      <c r="AL243" s="1"/>
      <c r="AM243" s="104" t="s">
        <v>1067</v>
      </c>
      <c r="AN243" s="411">
        <v>21</v>
      </c>
      <c r="AO243" s="499">
        <f t="shared" si="22"/>
        <v>8.0385852090032153E-4</v>
      </c>
      <c r="AP243" s="188">
        <v>26</v>
      </c>
      <c r="AQ243" s="410">
        <v>3</v>
      </c>
      <c r="AR243" s="410">
        <v>46</v>
      </c>
      <c r="AS243" s="142">
        <v>160.53514739229001</v>
      </c>
      <c r="AT243" s="142">
        <v>12.6702465403121</v>
      </c>
      <c r="AU243" s="1"/>
      <c r="AV243" s="104" t="s">
        <v>1176</v>
      </c>
      <c r="AW243" s="411">
        <v>31</v>
      </c>
      <c r="AX243" s="499">
        <f t="shared" si="23"/>
        <v>9.6043622393654927E-4</v>
      </c>
      <c r="AY243" s="188">
        <v>5</v>
      </c>
      <c r="AZ243" s="410">
        <v>1</v>
      </c>
      <c r="BA243" s="410">
        <v>11</v>
      </c>
      <c r="BB243" s="142">
        <v>5.3673257023933401</v>
      </c>
      <c r="BC243" s="142">
        <v>2.3167489510936101</v>
      </c>
      <c r="BD243" s="75"/>
    </row>
    <row r="244" spans="2:56" ht="11.25" customHeight="1" x14ac:dyDescent="0.25">
      <c r="B244" s="113"/>
      <c r="C244" s="104" t="s">
        <v>943</v>
      </c>
      <c r="D244" s="411">
        <v>212</v>
      </c>
      <c r="E244" s="499">
        <f t="shared" si="18"/>
        <v>9.0571970538475997E-4</v>
      </c>
      <c r="F244" s="188">
        <v>7</v>
      </c>
      <c r="G244" s="410">
        <v>2</v>
      </c>
      <c r="H244" s="410">
        <v>42</v>
      </c>
      <c r="I244" s="142">
        <v>30.332391420434298</v>
      </c>
      <c r="J244" s="142">
        <v>5.5074850358792897</v>
      </c>
      <c r="K244" s="1"/>
      <c r="L244" s="104" t="s">
        <v>789</v>
      </c>
      <c r="M244" s="411">
        <v>49</v>
      </c>
      <c r="N244" s="310">
        <f t="shared" si="19"/>
        <v>8.9181712288875943E-4</v>
      </c>
      <c r="O244" s="410">
        <v>6</v>
      </c>
      <c r="P244" s="410">
        <v>1</v>
      </c>
      <c r="Q244" s="410">
        <v>25</v>
      </c>
      <c r="R244" s="142">
        <v>27.066222407330301</v>
      </c>
      <c r="S244" s="142">
        <v>5.2025207743295203</v>
      </c>
      <c r="T244" s="1"/>
      <c r="U244" s="104" t="s">
        <v>1021</v>
      </c>
      <c r="V244" s="411">
        <v>69</v>
      </c>
      <c r="W244" s="499">
        <f t="shared" si="20"/>
        <v>9.0723818289395832E-4</v>
      </c>
      <c r="X244" s="188">
        <v>9</v>
      </c>
      <c r="Y244" s="410">
        <v>1</v>
      </c>
      <c r="Z244" s="410">
        <v>42</v>
      </c>
      <c r="AA244" s="142">
        <v>71.842890149128294</v>
      </c>
      <c r="AB244" s="142">
        <v>8.4760185316649892</v>
      </c>
      <c r="AC244" s="1"/>
      <c r="AD244" s="104" t="s">
        <v>1172</v>
      </c>
      <c r="AE244" s="411">
        <v>39</v>
      </c>
      <c r="AF244" s="499">
        <f t="shared" si="21"/>
        <v>8.7310826542491267E-4</v>
      </c>
      <c r="AG244" s="188">
        <v>4</v>
      </c>
      <c r="AH244" s="410">
        <v>1</v>
      </c>
      <c r="AI244" s="410">
        <v>11</v>
      </c>
      <c r="AJ244" s="142">
        <v>7.7527942143326802</v>
      </c>
      <c r="AK244" s="142">
        <v>2.7843839918970699</v>
      </c>
      <c r="AL244" s="1"/>
      <c r="AM244" s="104" t="s">
        <v>1083</v>
      </c>
      <c r="AN244" s="411">
        <v>21</v>
      </c>
      <c r="AO244" s="499">
        <f t="shared" si="22"/>
        <v>8.0385852090032153E-4</v>
      </c>
      <c r="AP244" s="188">
        <v>2</v>
      </c>
      <c r="AQ244" s="410">
        <v>1</v>
      </c>
      <c r="AR244" s="410">
        <v>5</v>
      </c>
      <c r="AS244" s="142">
        <v>1.1700680272108801</v>
      </c>
      <c r="AT244" s="142">
        <v>1.08169682777148</v>
      </c>
      <c r="AU244" s="1"/>
      <c r="AV244" s="104" t="s">
        <v>808</v>
      </c>
      <c r="AW244" s="411">
        <v>30</v>
      </c>
      <c r="AX244" s="499">
        <f t="shared" si="23"/>
        <v>9.2945441026117672E-4</v>
      </c>
      <c r="AY244" s="188">
        <v>1</v>
      </c>
      <c r="AZ244" s="410">
        <v>1</v>
      </c>
      <c r="BA244" s="410">
        <v>12</v>
      </c>
      <c r="BB244" s="142">
        <v>3.9066666666666698</v>
      </c>
      <c r="BC244" s="142">
        <v>1.9765289440498099</v>
      </c>
      <c r="BD244" s="75"/>
    </row>
    <row r="245" spans="2:56" ht="11.25" customHeight="1" x14ac:dyDescent="0.25">
      <c r="B245" s="113"/>
      <c r="C245" s="104" t="s">
        <v>693</v>
      </c>
      <c r="D245" s="411">
        <v>211</v>
      </c>
      <c r="E245" s="499">
        <f t="shared" si="18"/>
        <v>9.0144744262351108E-4</v>
      </c>
      <c r="F245" s="188">
        <v>2</v>
      </c>
      <c r="G245" s="410">
        <v>1</v>
      </c>
      <c r="H245" s="410">
        <v>19</v>
      </c>
      <c r="I245" s="142">
        <v>12.0429909480919</v>
      </c>
      <c r="J245" s="142">
        <v>3.4703012762715399</v>
      </c>
      <c r="K245" s="1"/>
      <c r="L245" s="104" t="s">
        <v>729</v>
      </c>
      <c r="M245" s="411">
        <v>48</v>
      </c>
      <c r="N245" s="310">
        <f t="shared" si="19"/>
        <v>8.7361677344205012E-4</v>
      </c>
      <c r="O245" s="410">
        <v>8</v>
      </c>
      <c r="P245" s="410">
        <v>1</v>
      </c>
      <c r="Q245" s="410">
        <v>102</v>
      </c>
      <c r="R245" s="142">
        <v>253.978732638889</v>
      </c>
      <c r="S245" s="142">
        <v>15.9367102200827</v>
      </c>
      <c r="T245" s="1"/>
      <c r="U245" s="104" t="s">
        <v>1122</v>
      </c>
      <c r="V245" s="411">
        <v>69</v>
      </c>
      <c r="W245" s="499">
        <f t="shared" si="20"/>
        <v>9.0723818289395832E-4</v>
      </c>
      <c r="X245" s="188">
        <v>42</v>
      </c>
      <c r="Y245" s="410">
        <v>2</v>
      </c>
      <c r="Z245" s="410">
        <v>225</v>
      </c>
      <c r="AA245" s="142">
        <v>1167.79710144928</v>
      </c>
      <c r="AB245" s="142">
        <v>34.173046417451197</v>
      </c>
      <c r="AC245" s="1"/>
      <c r="AD245" s="104" t="s">
        <v>1151</v>
      </c>
      <c r="AE245" s="411">
        <v>38</v>
      </c>
      <c r="AF245" s="499">
        <f t="shared" si="21"/>
        <v>8.5072087400376109E-4</v>
      </c>
      <c r="AG245" s="188">
        <v>20</v>
      </c>
      <c r="AH245" s="410">
        <v>6</v>
      </c>
      <c r="AI245" s="410">
        <v>113</v>
      </c>
      <c r="AJ245" s="142">
        <v>317.87534626038803</v>
      </c>
      <c r="AK245" s="142">
        <v>17.829059040240701</v>
      </c>
      <c r="AL245" s="1"/>
      <c r="AM245" s="104" t="s">
        <v>1123</v>
      </c>
      <c r="AN245" s="411">
        <v>21</v>
      </c>
      <c r="AO245" s="499">
        <f t="shared" si="22"/>
        <v>8.0385852090032153E-4</v>
      </c>
      <c r="AP245" s="188">
        <v>31</v>
      </c>
      <c r="AQ245" s="410">
        <v>3</v>
      </c>
      <c r="AR245" s="410">
        <v>74</v>
      </c>
      <c r="AS245" s="142">
        <v>329.297052154195</v>
      </c>
      <c r="AT245" s="142">
        <v>18.146543807408499</v>
      </c>
      <c r="AU245" s="1"/>
      <c r="AV245" s="104" t="s">
        <v>910</v>
      </c>
      <c r="AW245" s="411">
        <v>30</v>
      </c>
      <c r="AX245" s="499">
        <f t="shared" si="23"/>
        <v>9.2945441026117672E-4</v>
      </c>
      <c r="AY245" s="188">
        <v>5</v>
      </c>
      <c r="AZ245" s="410">
        <v>1</v>
      </c>
      <c r="BA245" s="410">
        <v>15</v>
      </c>
      <c r="BB245" s="142">
        <v>11.3655555555556</v>
      </c>
      <c r="BC245" s="142">
        <v>3.3712839624623099</v>
      </c>
      <c r="BD245" s="75"/>
    </row>
    <row r="246" spans="2:56" ht="11.25" customHeight="1" x14ac:dyDescent="0.25">
      <c r="B246" s="113"/>
      <c r="C246" s="104" t="s">
        <v>771</v>
      </c>
      <c r="D246" s="411">
        <v>211</v>
      </c>
      <c r="E246" s="499">
        <f t="shared" si="18"/>
        <v>9.0144744262351108E-4</v>
      </c>
      <c r="F246" s="188">
        <v>8</v>
      </c>
      <c r="G246" s="410">
        <v>1</v>
      </c>
      <c r="H246" s="410">
        <v>223</v>
      </c>
      <c r="I246" s="142">
        <v>335.60032344286998</v>
      </c>
      <c r="J246" s="142">
        <v>18.319397463968901</v>
      </c>
      <c r="K246" s="1"/>
      <c r="L246" s="104" t="s">
        <v>945</v>
      </c>
      <c r="M246" s="411">
        <v>48</v>
      </c>
      <c r="N246" s="310">
        <f t="shared" si="19"/>
        <v>8.7361677344205012E-4</v>
      </c>
      <c r="O246" s="410">
        <v>3</v>
      </c>
      <c r="P246" s="410">
        <v>1</v>
      </c>
      <c r="Q246" s="410">
        <v>6</v>
      </c>
      <c r="R246" s="142">
        <v>2.0099826388888902</v>
      </c>
      <c r="S246" s="142">
        <v>1.4177385650707599</v>
      </c>
      <c r="T246" s="1"/>
      <c r="U246" s="104" t="s">
        <v>1123</v>
      </c>
      <c r="V246" s="411">
        <v>69</v>
      </c>
      <c r="W246" s="499">
        <f t="shared" si="20"/>
        <v>9.0723818289395832E-4</v>
      </c>
      <c r="X246" s="188">
        <v>33</v>
      </c>
      <c r="Y246" s="410">
        <v>7</v>
      </c>
      <c r="Z246" s="410">
        <v>273</v>
      </c>
      <c r="AA246" s="142">
        <v>1107.8088636841001</v>
      </c>
      <c r="AB246" s="142">
        <v>33.283762763307003</v>
      </c>
      <c r="AC246" s="1"/>
      <c r="AD246" s="104" t="s">
        <v>808</v>
      </c>
      <c r="AE246" s="411">
        <v>37</v>
      </c>
      <c r="AF246" s="499">
        <f t="shared" si="21"/>
        <v>8.2833348258260951E-4</v>
      </c>
      <c r="AG246" s="188">
        <v>1</v>
      </c>
      <c r="AH246" s="410">
        <v>1</v>
      </c>
      <c r="AI246" s="410">
        <v>2</v>
      </c>
      <c r="AJ246" s="142">
        <v>5.1132213294375499E-2</v>
      </c>
      <c r="AK246" s="142">
        <v>0.226124331495696</v>
      </c>
      <c r="AL246" s="1"/>
      <c r="AM246" s="104" t="s">
        <v>1132</v>
      </c>
      <c r="AN246" s="411">
        <v>21</v>
      </c>
      <c r="AO246" s="499">
        <f t="shared" si="22"/>
        <v>8.0385852090032153E-4</v>
      </c>
      <c r="AP246" s="188">
        <v>10</v>
      </c>
      <c r="AQ246" s="410">
        <v>6</v>
      </c>
      <c r="AR246" s="410">
        <v>31</v>
      </c>
      <c r="AS246" s="142">
        <v>35.578231292517003</v>
      </c>
      <c r="AT246" s="142">
        <v>5.9647490552844697</v>
      </c>
      <c r="AU246" s="1"/>
      <c r="AV246" s="104" t="s">
        <v>1199</v>
      </c>
      <c r="AW246" s="411">
        <v>30</v>
      </c>
      <c r="AX246" s="499">
        <f t="shared" si="23"/>
        <v>9.2945441026117672E-4</v>
      </c>
      <c r="AY246" s="188">
        <v>28</v>
      </c>
      <c r="AZ246" s="410">
        <v>1</v>
      </c>
      <c r="BA246" s="410">
        <v>153</v>
      </c>
      <c r="BB246" s="142">
        <v>1797.96</v>
      </c>
      <c r="BC246" s="142">
        <v>42.402358424974402</v>
      </c>
      <c r="BD246" s="75"/>
    </row>
    <row r="247" spans="2:56" ht="11.25" customHeight="1" x14ac:dyDescent="0.25">
      <c r="B247" s="113"/>
      <c r="C247" s="104" t="s">
        <v>906</v>
      </c>
      <c r="D247" s="411">
        <v>210</v>
      </c>
      <c r="E247" s="499">
        <f t="shared" si="18"/>
        <v>8.9717517986226229E-4</v>
      </c>
      <c r="F247" s="188">
        <v>4</v>
      </c>
      <c r="G247" s="410">
        <v>1</v>
      </c>
      <c r="H247" s="410">
        <v>48</v>
      </c>
      <c r="I247" s="142">
        <v>27.0878911564626</v>
      </c>
      <c r="J247" s="142">
        <v>5.2046028817252301</v>
      </c>
      <c r="K247" s="1"/>
      <c r="L247" s="104" t="s">
        <v>972</v>
      </c>
      <c r="M247" s="411">
        <v>48</v>
      </c>
      <c r="N247" s="310">
        <f t="shared" si="19"/>
        <v>8.7361677344205012E-4</v>
      </c>
      <c r="O247" s="410">
        <v>1</v>
      </c>
      <c r="P247" s="410">
        <v>1</v>
      </c>
      <c r="Q247" s="410">
        <v>8</v>
      </c>
      <c r="R247" s="142">
        <v>1.2482638888888899</v>
      </c>
      <c r="S247" s="142">
        <v>1.1172573064826601</v>
      </c>
      <c r="T247" s="1"/>
      <c r="U247" s="104" t="s">
        <v>883</v>
      </c>
      <c r="V247" s="411">
        <v>68</v>
      </c>
      <c r="W247" s="499">
        <f t="shared" si="20"/>
        <v>8.94089803431727E-4</v>
      </c>
      <c r="X247" s="188">
        <v>4</v>
      </c>
      <c r="Y247" s="410">
        <v>1</v>
      </c>
      <c r="Z247" s="410">
        <v>52</v>
      </c>
      <c r="AA247" s="142">
        <v>55.171929065743903</v>
      </c>
      <c r="AB247" s="142">
        <v>7.4277808978014397</v>
      </c>
      <c r="AC247" s="1"/>
      <c r="AD247" s="104" t="s">
        <v>1022</v>
      </c>
      <c r="AE247" s="411">
        <v>37</v>
      </c>
      <c r="AF247" s="499">
        <f t="shared" si="21"/>
        <v>8.2833348258260951E-4</v>
      </c>
      <c r="AG247" s="188">
        <v>13</v>
      </c>
      <c r="AH247" s="410">
        <v>1</v>
      </c>
      <c r="AI247" s="410">
        <v>53</v>
      </c>
      <c r="AJ247" s="142">
        <v>119.027027027027</v>
      </c>
      <c r="AK247" s="142">
        <v>10.9099508260591</v>
      </c>
      <c r="AL247" s="1"/>
      <c r="AM247" s="104" t="s">
        <v>905</v>
      </c>
      <c r="AN247" s="411">
        <v>20</v>
      </c>
      <c r="AO247" s="499">
        <f t="shared" si="22"/>
        <v>7.6557954371459197E-4</v>
      </c>
      <c r="AP247" s="188">
        <v>11</v>
      </c>
      <c r="AQ247" s="410">
        <v>1</v>
      </c>
      <c r="AR247" s="410">
        <v>52</v>
      </c>
      <c r="AS247" s="142">
        <v>154.11000000000001</v>
      </c>
      <c r="AT247" s="142">
        <v>12.4141048811423</v>
      </c>
      <c r="AU247" s="1"/>
      <c r="AV247" s="104" t="s">
        <v>1206</v>
      </c>
      <c r="AW247" s="411">
        <v>30</v>
      </c>
      <c r="AX247" s="499">
        <f t="shared" si="23"/>
        <v>9.2945441026117672E-4</v>
      </c>
      <c r="AY247" s="188">
        <v>9</v>
      </c>
      <c r="AZ247" s="410">
        <v>5</v>
      </c>
      <c r="BA247" s="410">
        <v>15</v>
      </c>
      <c r="BB247" s="142">
        <v>8.8899999999999899</v>
      </c>
      <c r="BC247" s="142">
        <v>2.9816103031751102</v>
      </c>
      <c r="BD247" s="75"/>
    </row>
    <row r="248" spans="2:56" ht="11.25" customHeight="1" x14ac:dyDescent="0.25">
      <c r="B248" s="113"/>
      <c r="C248" s="104" t="s">
        <v>846</v>
      </c>
      <c r="D248" s="411">
        <v>209</v>
      </c>
      <c r="E248" s="499">
        <f t="shared" si="18"/>
        <v>8.929029171010134E-4</v>
      </c>
      <c r="F248" s="188">
        <v>3</v>
      </c>
      <c r="G248" s="410">
        <v>1</v>
      </c>
      <c r="H248" s="410">
        <v>113</v>
      </c>
      <c r="I248" s="142">
        <v>119.864151461734</v>
      </c>
      <c r="J248" s="142">
        <v>10.948248785158899</v>
      </c>
      <c r="K248" s="1"/>
      <c r="L248" s="104" t="s">
        <v>740</v>
      </c>
      <c r="M248" s="411">
        <v>47</v>
      </c>
      <c r="N248" s="310">
        <f t="shared" si="19"/>
        <v>8.5541642399534069E-4</v>
      </c>
      <c r="O248" s="410">
        <v>1</v>
      </c>
      <c r="P248" s="410">
        <v>1</v>
      </c>
      <c r="Q248" s="410">
        <v>11</v>
      </c>
      <c r="R248" s="142">
        <v>5.1272068809415998</v>
      </c>
      <c r="S248" s="142">
        <v>2.2643336505342102</v>
      </c>
      <c r="T248" s="1"/>
      <c r="U248" s="104" t="s">
        <v>991</v>
      </c>
      <c r="V248" s="411">
        <v>68</v>
      </c>
      <c r="W248" s="499">
        <f t="shared" si="20"/>
        <v>8.94089803431727E-4</v>
      </c>
      <c r="X248" s="188">
        <v>5</v>
      </c>
      <c r="Y248" s="410">
        <v>1</v>
      </c>
      <c r="Z248" s="410">
        <v>24</v>
      </c>
      <c r="AA248" s="142">
        <v>25.459342560553601</v>
      </c>
      <c r="AB248" s="142">
        <v>5.0457251768753304</v>
      </c>
      <c r="AC248" s="1"/>
      <c r="AD248" s="104" t="s">
        <v>1178</v>
      </c>
      <c r="AE248" s="411">
        <v>37</v>
      </c>
      <c r="AF248" s="499">
        <f t="shared" si="21"/>
        <v>8.2833348258260951E-4</v>
      </c>
      <c r="AG248" s="188">
        <v>3</v>
      </c>
      <c r="AH248" s="410">
        <v>1</v>
      </c>
      <c r="AI248" s="410">
        <v>8</v>
      </c>
      <c r="AJ248" s="142">
        <v>3.2622352081811501</v>
      </c>
      <c r="AK248" s="142">
        <v>1.8061658861193099</v>
      </c>
      <c r="AL248" s="1"/>
      <c r="AM248" s="104" t="s">
        <v>946</v>
      </c>
      <c r="AN248" s="411">
        <v>20</v>
      </c>
      <c r="AO248" s="499">
        <f t="shared" si="22"/>
        <v>7.6557954371459197E-4</v>
      </c>
      <c r="AP248" s="188">
        <v>3</v>
      </c>
      <c r="AQ248" s="410">
        <v>1</v>
      </c>
      <c r="AR248" s="410">
        <v>8</v>
      </c>
      <c r="AS248" s="142">
        <v>2.6</v>
      </c>
      <c r="AT248" s="142">
        <v>1.61245154965971</v>
      </c>
      <c r="AU248" s="1"/>
      <c r="AV248" s="104" t="s">
        <v>740</v>
      </c>
      <c r="AW248" s="411">
        <v>29</v>
      </c>
      <c r="AX248" s="499">
        <f t="shared" si="23"/>
        <v>8.9847259658580418E-4</v>
      </c>
      <c r="AY248" s="188">
        <v>2</v>
      </c>
      <c r="AZ248" s="410">
        <v>1</v>
      </c>
      <c r="BA248" s="410">
        <v>20</v>
      </c>
      <c r="BB248" s="142">
        <v>14.791914387633801</v>
      </c>
      <c r="BC248" s="142">
        <v>3.8460257913375702</v>
      </c>
      <c r="BD248" s="75"/>
    </row>
    <row r="249" spans="2:56" ht="11.25" customHeight="1" x14ac:dyDescent="0.25">
      <c r="B249" s="113"/>
      <c r="C249" s="104" t="s">
        <v>1205</v>
      </c>
      <c r="D249" s="411">
        <v>209</v>
      </c>
      <c r="E249" s="499">
        <f t="shared" si="18"/>
        <v>8.929029171010134E-4</v>
      </c>
      <c r="F249" s="188">
        <v>6</v>
      </c>
      <c r="G249" s="410">
        <v>1</v>
      </c>
      <c r="H249" s="410">
        <v>66</v>
      </c>
      <c r="I249" s="142">
        <v>40.228199903848399</v>
      </c>
      <c r="J249" s="142">
        <v>6.3425704492617498</v>
      </c>
      <c r="K249" s="1"/>
      <c r="L249" s="104" t="s">
        <v>1112</v>
      </c>
      <c r="M249" s="411">
        <v>47</v>
      </c>
      <c r="N249" s="310">
        <f t="shared" si="19"/>
        <v>8.5541642399534069E-4</v>
      </c>
      <c r="O249" s="410">
        <v>8</v>
      </c>
      <c r="P249" s="410">
        <v>1</v>
      </c>
      <c r="Q249" s="410">
        <v>78</v>
      </c>
      <c r="R249" s="142">
        <v>207.780896333182</v>
      </c>
      <c r="S249" s="142">
        <v>14.4146070474773</v>
      </c>
      <c r="T249" s="1"/>
      <c r="U249" s="104" t="s">
        <v>996</v>
      </c>
      <c r="V249" s="411">
        <v>68</v>
      </c>
      <c r="W249" s="499">
        <f t="shared" si="20"/>
        <v>8.94089803431727E-4</v>
      </c>
      <c r="X249" s="188">
        <v>2</v>
      </c>
      <c r="Y249" s="410">
        <v>1</v>
      </c>
      <c r="Z249" s="410">
        <v>24</v>
      </c>
      <c r="AA249" s="142">
        <v>13.424740484429099</v>
      </c>
      <c r="AB249" s="142">
        <v>3.6639787778355202</v>
      </c>
      <c r="AC249" s="1"/>
      <c r="AD249" s="104" t="s">
        <v>710</v>
      </c>
      <c r="AE249" s="411">
        <v>36</v>
      </c>
      <c r="AF249" s="499">
        <f t="shared" si="21"/>
        <v>8.0594609116145782E-4</v>
      </c>
      <c r="AG249" s="188">
        <v>15</v>
      </c>
      <c r="AH249" s="410">
        <v>1</v>
      </c>
      <c r="AI249" s="410">
        <v>61</v>
      </c>
      <c r="AJ249" s="142">
        <v>279.93209876543199</v>
      </c>
      <c r="AK249" s="142">
        <v>16.731171470205901</v>
      </c>
      <c r="AL249" s="1"/>
      <c r="AM249" s="104" t="s">
        <v>1073</v>
      </c>
      <c r="AN249" s="411">
        <v>20</v>
      </c>
      <c r="AO249" s="499">
        <f t="shared" si="22"/>
        <v>7.6557954371459197E-4</v>
      </c>
      <c r="AP249" s="188">
        <v>5</v>
      </c>
      <c r="AQ249" s="410">
        <v>1</v>
      </c>
      <c r="AR249" s="410">
        <v>39</v>
      </c>
      <c r="AS249" s="142">
        <v>72.947500000000005</v>
      </c>
      <c r="AT249" s="142">
        <v>8.5409308626167899</v>
      </c>
      <c r="AU249" s="1"/>
      <c r="AV249" s="104" t="s">
        <v>789</v>
      </c>
      <c r="AW249" s="411">
        <v>29</v>
      </c>
      <c r="AX249" s="499">
        <f t="shared" si="23"/>
        <v>8.9847259658580418E-4</v>
      </c>
      <c r="AY249" s="188">
        <v>7</v>
      </c>
      <c r="AZ249" s="410">
        <v>1</v>
      </c>
      <c r="BA249" s="410">
        <v>41</v>
      </c>
      <c r="BB249" s="142">
        <v>97.127229488703904</v>
      </c>
      <c r="BC249" s="142">
        <v>9.8553147838465307</v>
      </c>
      <c r="BD249" s="75"/>
    </row>
    <row r="250" spans="2:56" ht="11.25" customHeight="1" x14ac:dyDescent="0.25">
      <c r="B250" s="113"/>
      <c r="C250" s="104" t="s">
        <v>1145</v>
      </c>
      <c r="D250" s="411">
        <v>204</v>
      </c>
      <c r="E250" s="499">
        <f t="shared" si="18"/>
        <v>8.7154160329476905E-4</v>
      </c>
      <c r="F250" s="188">
        <v>10</v>
      </c>
      <c r="G250" s="410">
        <v>1</v>
      </c>
      <c r="H250" s="410">
        <v>39</v>
      </c>
      <c r="I250" s="142">
        <v>64.955858323721699</v>
      </c>
      <c r="J250" s="142">
        <v>8.0595197328204193</v>
      </c>
      <c r="K250" s="1"/>
      <c r="L250" s="104" t="s">
        <v>1192</v>
      </c>
      <c r="M250" s="411">
        <v>47</v>
      </c>
      <c r="N250" s="310">
        <f t="shared" si="19"/>
        <v>8.5541642399534069E-4</v>
      </c>
      <c r="O250" s="410">
        <v>5</v>
      </c>
      <c r="P250" s="410">
        <v>1</v>
      </c>
      <c r="Q250" s="410">
        <v>15</v>
      </c>
      <c r="R250" s="142">
        <v>12.7161611588954</v>
      </c>
      <c r="S250" s="142">
        <v>3.5659726806154102</v>
      </c>
      <c r="T250" s="1"/>
      <c r="U250" s="104" t="s">
        <v>1205</v>
      </c>
      <c r="V250" s="411">
        <v>68</v>
      </c>
      <c r="W250" s="499">
        <f t="shared" si="20"/>
        <v>8.94089803431727E-4</v>
      </c>
      <c r="X250" s="188">
        <v>6</v>
      </c>
      <c r="Y250" s="410">
        <v>1</v>
      </c>
      <c r="Z250" s="410">
        <v>66</v>
      </c>
      <c r="AA250" s="142">
        <v>70.047361591695505</v>
      </c>
      <c r="AB250" s="142">
        <v>8.3694301832141207</v>
      </c>
      <c r="AC250" s="1"/>
      <c r="AD250" s="104" t="s">
        <v>720</v>
      </c>
      <c r="AE250" s="411">
        <v>36</v>
      </c>
      <c r="AF250" s="499">
        <f t="shared" si="21"/>
        <v>8.0594609116145782E-4</v>
      </c>
      <c r="AG250" s="188">
        <v>8</v>
      </c>
      <c r="AH250" s="410">
        <v>1</v>
      </c>
      <c r="AI250" s="410">
        <v>51</v>
      </c>
      <c r="AJ250" s="142">
        <v>93.1666666666667</v>
      </c>
      <c r="AK250" s="142">
        <v>9.65228815704684</v>
      </c>
      <c r="AL250" s="1"/>
      <c r="AM250" s="104" t="s">
        <v>1075</v>
      </c>
      <c r="AN250" s="411">
        <v>20</v>
      </c>
      <c r="AO250" s="499">
        <f t="shared" si="22"/>
        <v>7.6557954371459197E-4</v>
      </c>
      <c r="AP250" s="188">
        <v>17</v>
      </c>
      <c r="AQ250" s="410">
        <v>2</v>
      </c>
      <c r="AR250" s="410">
        <v>59</v>
      </c>
      <c r="AS250" s="142">
        <v>188.15</v>
      </c>
      <c r="AT250" s="142">
        <v>13.7167780473404</v>
      </c>
      <c r="AU250" s="1"/>
      <c r="AV250" s="104" t="s">
        <v>929</v>
      </c>
      <c r="AW250" s="411">
        <v>29</v>
      </c>
      <c r="AX250" s="499">
        <f t="shared" si="23"/>
        <v>8.9847259658580418E-4</v>
      </c>
      <c r="AY250" s="188">
        <v>14</v>
      </c>
      <c r="AZ250" s="410">
        <v>1</v>
      </c>
      <c r="BA250" s="410">
        <v>68</v>
      </c>
      <c r="BB250" s="142">
        <v>381.21759809750301</v>
      </c>
      <c r="BC250" s="142">
        <v>19.524794444436601</v>
      </c>
      <c r="BD250" s="75"/>
    </row>
    <row r="251" spans="2:56" ht="11.25" customHeight="1" x14ac:dyDescent="0.25">
      <c r="B251" s="113"/>
      <c r="C251" s="104" t="s">
        <v>920</v>
      </c>
      <c r="D251" s="411">
        <v>203</v>
      </c>
      <c r="E251" s="499">
        <f t="shared" si="18"/>
        <v>8.6726934053352016E-4</v>
      </c>
      <c r="F251" s="188">
        <v>8</v>
      </c>
      <c r="G251" s="410">
        <v>1</v>
      </c>
      <c r="H251" s="410">
        <v>52</v>
      </c>
      <c r="I251" s="142">
        <v>59.768642772210001</v>
      </c>
      <c r="J251" s="142">
        <v>7.73101822350782</v>
      </c>
      <c r="K251" s="1"/>
      <c r="L251" s="104" t="s">
        <v>920</v>
      </c>
      <c r="M251" s="411">
        <v>46</v>
      </c>
      <c r="N251" s="310">
        <f t="shared" si="19"/>
        <v>8.3721607454863138E-4</v>
      </c>
      <c r="O251" s="410">
        <v>5</v>
      </c>
      <c r="P251" s="410">
        <v>1</v>
      </c>
      <c r="Q251" s="410">
        <v>17</v>
      </c>
      <c r="R251" s="142">
        <v>13.4007561436673</v>
      </c>
      <c r="S251" s="142">
        <v>3.66070432344205</v>
      </c>
      <c r="T251" s="1"/>
      <c r="U251" s="104" t="s">
        <v>766</v>
      </c>
      <c r="V251" s="411">
        <v>67</v>
      </c>
      <c r="W251" s="499">
        <f t="shared" si="20"/>
        <v>8.8094142396949579E-4</v>
      </c>
      <c r="X251" s="188">
        <v>2</v>
      </c>
      <c r="Y251" s="410">
        <v>1</v>
      </c>
      <c r="Z251" s="410">
        <v>74</v>
      </c>
      <c r="AA251" s="142">
        <v>96.102472711071499</v>
      </c>
      <c r="AB251" s="142">
        <v>9.8031868650491205</v>
      </c>
      <c r="AC251" s="1"/>
      <c r="AD251" s="104" t="s">
        <v>1012</v>
      </c>
      <c r="AE251" s="411">
        <v>36</v>
      </c>
      <c r="AF251" s="499">
        <f t="shared" si="21"/>
        <v>8.0594609116145782E-4</v>
      </c>
      <c r="AG251" s="188">
        <v>9</v>
      </c>
      <c r="AH251" s="410">
        <v>2</v>
      </c>
      <c r="AI251" s="410">
        <v>24</v>
      </c>
      <c r="AJ251" s="142">
        <v>27.1635802469136</v>
      </c>
      <c r="AK251" s="142">
        <v>5.2118691701647304</v>
      </c>
      <c r="AL251" s="1"/>
      <c r="AM251" s="104" t="s">
        <v>733</v>
      </c>
      <c r="AN251" s="411">
        <v>19</v>
      </c>
      <c r="AO251" s="499">
        <f t="shared" si="22"/>
        <v>7.273005665288624E-4</v>
      </c>
      <c r="AP251" s="188">
        <v>9</v>
      </c>
      <c r="AQ251" s="410">
        <v>2</v>
      </c>
      <c r="AR251" s="410">
        <v>22</v>
      </c>
      <c r="AS251" s="142">
        <v>27.4016620498615</v>
      </c>
      <c r="AT251" s="142">
        <v>5.2346596880658298</v>
      </c>
      <c r="AU251" s="1"/>
      <c r="AV251" s="104" t="s">
        <v>979</v>
      </c>
      <c r="AW251" s="411">
        <v>29</v>
      </c>
      <c r="AX251" s="499">
        <f t="shared" si="23"/>
        <v>8.9847259658580418E-4</v>
      </c>
      <c r="AY251" s="188">
        <v>21</v>
      </c>
      <c r="AZ251" s="410">
        <v>1</v>
      </c>
      <c r="BA251" s="410">
        <v>97</v>
      </c>
      <c r="BB251" s="142">
        <v>476.14268727705098</v>
      </c>
      <c r="BC251" s="142">
        <v>21.820694014559901</v>
      </c>
      <c r="BD251" s="75"/>
    </row>
    <row r="252" spans="2:56" ht="11.25" customHeight="1" x14ac:dyDescent="0.25">
      <c r="B252" s="113"/>
      <c r="C252" s="104" t="s">
        <v>719</v>
      </c>
      <c r="D252" s="411">
        <v>202</v>
      </c>
      <c r="E252" s="499">
        <f t="shared" si="18"/>
        <v>8.6299707777227127E-4</v>
      </c>
      <c r="F252" s="188">
        <v>5</v>
      </c>
      <c r="G252" s="410">
        <v>1</v>
      </c>
      <c r="H252" s="410">
        <v>41</v>
      </c>
      <c r="I252" s="142">
        <v>39.106092539947099</v>
      </c>
      <c r="J252" s="142">
        <v>6.2534864307797999</v>
      </c>
      <c r="K252" s="1"/>
      <c r="L252" s="104" t="s">
        <v>993</v>
      </c>
      <c r="M252" s="411">
        <v>46</v>
      </c>
      <c r="N252" s="310">
        <f t="shared" si="19"/>
        <v>8.3721607454863138E-4</v>
      </c>
      <c r="O252" s="410">
        <v>4</v>
      </c>
      <c r="P252" s="410">
        <v>1</v>
      </c>
      <c r="Q252" s="410">
        <v>13</v>
      </c>
      <c r="R252" s="142">
        <v>15.3577504725898</v>
      </c>
      <c r="S252" s="142">
        <v>3.9188965886573</v>
      </c>
      <c r="T252" s="1"/>
      <c r="U252" s="104" t="s">
        <v>681</v>
      </c>
      <c r="V252" s="411">
        <v>66</v>
      </c>
      <c r="W252" s="499">
        <f t="shared" si="20"/>
        <v>8.6779304450726447E-4</v>
      </c>
      <c r="X252" s="188">
        <v>8</v>
      </c>
      <c r="Y252" s="410">
        <v>1</v>
      </c>
      <c r="Z252" s="410">
        <v>35</v>
      </c>
      <c r="AA252" s="142">
        <v>55.797291092745603</v>
      </c>
      <c r="AB252" s="142">
        <v>7.4697584360369804</v>
      </c>
      <c r="AC252" s="1"/>
      <c r="AD252" s="104" t="s">
        <v>1041</v>
      </c>
      <c r="AE252" s="411">
        <v>36</v>
      </c>
      <c r="AF252" s="499">
        <f t="shared" si="21"/>
        <v>8.0594609116145782E-4</v>
      </c>
      <c r="AG252" s="188">
        <v>6</v>
      </c>
      <c r="AH252" s="410">
        <v>1</v>
      </c>
      <c r="AI252" s="410">
        <v>28</v>
      </c>
      <c r="AJ252" s="142">
        <v>21.841820987654302</v>
      </c>
      <c r="AK252" s="142">
        <v>4.6735234018515799</v>
      </c>
      <c r="AL252" s="1"/>
      <c r="AM252" s="104" t="s">
        <v>827</v>
      </c>
      <c r="AN252" s="411">
        <v>19</v>
      </c>
      <c r="AO252" s="499">
        <f t="shared" si="22"/>
        <v>7.273005665288624E-4</v>
      </c>
      <c r="AP252" s="188">
        <v>12</v>
      </c>
      <c r="AQ252" s="410">
        <v>1</v>
      </c>
      <c r="AR252" s="410">
        <v>28</v>
      </c>
      <c r="AS252" s="142">
        <v>78.664819944598307</v>
      </c>
      <c r="AT252" s="142">
        <v>8.86931902372433</v>
      </c>
      <c r="AU252" s="1"/>
      <c r="AV252" s="104" t="s">
        <v>1178</v>
      </c>
      <c r="AW252" s="411">
        <v>29</v>
      </c>
      <c r="AX252" s="499">
        <f t="shared" si="23"/>
        <v>8.9847259658580418E-4</v>
      </c>
      <c r="AY252" s="188">
        <v>5</v>
      </c>
      <c r="AZ252" s="410">
        <v>1</v>
      </c>
      <c r="BA252" s="410">
        <v>14</v>
      </c>
      <c r="BB252" s="142">
        <v>10.0737217598098</v>
      </c>
      <c r="BC252" s="142">
        <v>3.1739126893803702</v>
      </c>
      <c r="BD252" s="75"/>
    </row>
    <row r="253" spans="2:56" ht="11.25" customHeight="1" x14ac:dyDescent="0.25">
      <c r="B253" s="113"/>
      <c r="C253" s="104" t="s">
        <v>991</v>
      </c>
      <c r="D253" s="411">
        <v>201</v>
      </c>
      <c r="E253" s="499">
        <f t="shared" si="18"/>
        <v>8.5872481501102248E-4</v>
      </c>
      <c r="F253" s="188">
        <v>6</v>
      </c>
      <c r="G253" s="410">
        <v>1</v>
      </c>
      <c r="H253" s="410">
        <v>65</v>
      </c>
      <c r="I253" s="142">
        <v>67.620900472760596</v>
      </c>
      <c r="J253" s="142">
        <v>8.2231928393270994</v>
      </c>
      <c r="K253" s="1"/>
      <c r="L253" s="104" t="s">
        <v>1166</v>
      </c>
      <c r="M253" s="411">
        <v>46</v>
      </c>
      <c r="N253" s="310">
        <f t="shared" si="19"/>
        <v>8.3721607454863138E-4</v>
      </c>
      <c r="O253" s="410">
        <v>1</v>
      </c>
      <c r="P253" s="410">
        <v>1</v>
      </c>
      <c r="Q253" s="410">
        <v>4</v>
      </c>
      <c r="R253" s="142">
        <v>0.19139886578449899</v>
      </c>
      <c r="S253" s="142">
        <v>0.43749156081517598</v>
      </c>
      <c r="T253" s="1"/>
      <c r="U253" s="104" t="s">
        <v>733</v>
      </c>
      <c r="V253" s="411">
        <v>66</v>
      </c>
      <c r="W253" s="499">
        <f t="shared" si="20"/>
        <v>8.6779304450726447E-4</v>
      </c>
      <c r="X253" s="188">
        <v>13</v>
      </c>
      <c r="Y253" s="410">
        <v>1</v>
      </c>
      <c r="Z253" s="410">
        <v>126</v>
      </c>
      <c r="AA253" s="142">
        <v>389.390495867769</v>
      </c>
      <c r="AB253" s="142">
        <v>19.732979903394401</v>
      </c>
      <c r="AC253" s="1"/>
      <c r="AD253" s="104" t="s">
        <v>681</v>
      </c>
      <c r="AE253" s="411">
        <v>35</v>
      </c>
      <c r="AF253" s="499">
        <f t="shared" si="21"/>
        <v>7.8355869974030623E-4</v>
      </c>
      <c r="AG253" s="188">
        <v>8</v>
      </c>
      <c r="AH253" s="410">
        <v>1</v>
      </c>
      <c r="AI253" s="410">
        <v>29</v>
      </c>
      <c r="AJ253" s="142">
        <v>47.490612244898003</v>
      </c>
      <c r="AK253" s="142">
        <v>6.8913432830543204</v>
      </c>
      <c r="AL253" s="1"/>
      <c r="AM253" s="104" t="s">
        <v>859</v>
      </c>
      <c r="AN253" s="411">
        <v>19</v>
      </c>
      <c r="AO253" s="499">
        <f t="shared" si="22"/>
        <v>7.273005665288624E-4</v>
      </c>
      <c r="AP253" s="188">
        <v>10</v>
      </c>
      <c r="AQ253" s="410">
        <v>1</v>
      </c>
      <c r="AR253" s="410">
        <v>38</v>
      </c>
      <c r="AS253" s="142">
        <v>68.4819944598338</v>
      </c>
      <c r="AT253" s="142">
        <v>8.2753848526720404</v>
      </c>
      <c r="AU253" s="1"/>
      <c r="AV253" s="104" t="s">
        <v>834</v>
      </c>
      <c r="AW253" s="411">
        <v>28</v>
      </c>
      <c r="AX253" s="499">
        <f t="shared" si="23"/>
        <v>8.6749078291043153E-4</v>
      </c>
      <c r="AY253" s="188">
        <v>6</v>
      </c>
      <c r="AZ253" s="410">
        <v>1</v>
      </c>
      <c r="BA253" s="410">
        <v>36</v>
      </c>
      <c r="BB253" s="142">
        <v>79.320153061224502</v>
      </c>
      <c r="BC253" s="142">
        <v>8.9061862242614502</v>
      </c>
      <c r="BD253" s="75"/>
    </row>
    <row r="254" spans="2:56" ht="11.25" customHeight="1" x14ac:dyDescent="0.25">
      <c r="B254" s="113"/>
      <c r="C254" s="104" t="s">
        <v>996</v>
      </c>
      <c r="D254" s="411">
        <v>199</v>
      </c>
      <c r="E254" s="499">
        <f t="shared" si="18"/>
        <v>8.501802894885247E-4</v>
      </c>
      <c r="F254" s="188">
        <v>3</v>
      </c>
      <c r="G254" s="410">
        <v>1</v>
      </c>
      <c r="H254" s="410">
        <v>44</v>
      </c>
      <c r="I254" s="142">
        <v>41.8977298553067</v>
      </c>
      <c r="J254" s="142">
        <v>6.4728455763525403</v>
      </c>
      <c r="K254" s="1"/>
      <c r="L254" s="104" t="s">
        <v>1189</v>
      </c>
      <c r="M254" s="411">
        <v>46</v>
      </c>
      <c r="N254" s="310">
        <f t="shared" si="19"/>
        <v>8.3721607454863138E-4</v>
      </c>
      <c r="O254" s="410">
        <v>10</v>
      </c>
      <c r="P254" s="410">
        <v>1</v>
      </c>
      <c r="Q254" s="410">
        <v>31</v>
      </c>
      <c r="R254" s="142">
        <v>58.958884688090698</v>
      </c>
      <c r="S254" s="142">
        <v>7.67846890259319</v>
      </c>
      <c r="T254" s="1"/>
      <c r="U254" s="104" t="s">
        <v>1157</v>
      </c>
      <c r="V254" s="411">
        <v>66</v>
      </c>
      <c r="W254" s="499">
        <f t="shared" si="20"/>
        <v>8.6779304450726447E-4</v>
      </c>
      <c r="X254" s="188">
        <v>12</v>
      </c>
      <c r="Y254" s="410">
        <v>5</v>
      </c>
      <c r="Z254" s="410">
        <v>50</v>
      </c>
      <c r="AA254" s="142">
        <v>44.205004591368201</v>
      </c>
      <c r="AB254" s="142">
        <v>6.6486844256114503</v>
      </c>
      <c r="AC254" s="1"/>
      <c r="AD254" s="104" t="s">
        <v>774</v>
      </c>
      <c r="AE254" s="411">
        <v>35</v>
      </c>
      <c r="AF254" s="499">
        <f t="shared" si="21"/>
        <v>7.8355869974030623E-4</v>
      </c>
      <c r="AG254" s="188">
        <v>10</v>
      </c>
      <c r="AH254" s="410">
        <v>1</v>
      </c>
      <c r="AI254" s="410">
        <v>57</v>
      </c>
      <c r="AJ254" s="142">
        <v>147.017142857143</v>
      </c>
      <c r="AK254" s="142">
        <v>12.1250625918856</v>
      </c>
      <c r="AL254" s="1"/>
      <c r="AM254" s="104" t="s">
        <v>860</v>
      </c>
      <c r="AN254" s="411">
        <v>19</v>
      </c>
      <c r="AO254" s="499">
        <f t="shared" si="22"/>
        <v>7.273005665288624E-4</v>
      </c>
      <c r="AP254" s="188">
        <v>9</v>
      </c>
      <c r="AQ254" s="410">
        <v>1</v>
      </c>
      <c r="AR254" s="410">
        <v>27</v>
      </c>
      <c r="AS254" s="142">
        <v>55.811634349030498</v>
      </c>
      <c r="AT254" s="142">
        <v>7.4707184627069498</v>
      </c>
      <c r="AU254" s="1"/>
      <c r="AV254" s="104" t="s">
        <v>920</v>
      </c>
      <c r="AW254" s="411">
        <v>28</v>
      </c>
      <c r="AX254" s="499">
        <f t="shared" si="23"/>
        <v>8.6749078291043153E-4</v>
      </c>
      <c r="AY254" s="188">
        <v>8</v>
      </c>
      <c r="AZ254" s="410">
        <v>1</v>
      </c>
      <c r="BA254" s="410">
        <v>25</v>
      </c>
      <c r="BB254" s="142">
        <v>31.3571428571429</v>
      </c>
      <c r="BC254" s="142">
        <v>5.59974489214847</v>
      </c>
      <c r="BD254" s="75"/>
    </row>
    <row r="255" spans="2:56" ht="11.25" customHeight="1" x14ac:dyDescent="0.25">
      <c r="B255" s="113"/>
      <c r="C255" s="104" t="s">
        <v>1042</v>
      </c>
      <c r="D255" s="411">
        <v>199</v>
      </c>
      <c r="E255" s="499">
        <f t="shared" si="18"/>
        <v>8.501802894885247E-4</v>
      </c>
      <c r="F255" s="188">
        <v>9</v>
      </c>
      <c r="G255" s="410">
        <v>1</v>
      </c>
      <c r="H255" s="410">
        <v>254</v>
      </c>
      <c r="I255" s="142">
        <v>369.18239438398001</v>
      </c>
      <c r="J255" s="142">
        <v>19.214119661956399</v>
      </c>
      <c r="K255" s="1"/>
      <c r="L255" s="104" t="s">
        <v>681</v>
      </c>
      <c r="M255" s="411">
        <v>45</v>
      </c>
      <c r="N255" s="310">
        <f t="shared" si="19"/>
        <v>8.1901572510192195E-4</v>
      </c>
      <c r="O255" s="410">
        <v>4</v>
      </c>
      <c r="P255" s="410">
        <v>1</v>
      </c>
      <c r="Q255" s="410">
        <v>14</v>
      </c>
      <c r="R255" s="142">
        <v>10.709135802469101</v>
      </c>
      <c r="S255" s="142">
        <v>3.2724815969641701</v>
      </c>
      <c r="T255" s="1"/>
      <c r="U255" s="104" t="s">
        <v>824</v>
      </c>
      <c r="V255" s="411">
        <v>65</v>
      </c>
      <c r="W255" s="499">
        <f t="shared" si="20"/>
        <v>8.5464466504503315E-4</v>
      </c>
      <c r="X255" s="188">
        <v>5</v>
      </c>
      <c r="Y255" s="410">
        <v>1</v>
      </c>
      <c r="Z255" s="410">
        <v>40</v>
      </c>
      <c r="AA255" s="142">
        <v>64.519289940828401</v>
      </c>
      <c r="AB255" s="142">
        <v>8.0323900515866598</v>
      </c>
      <c r="AC255" s="1"/>
      <c r="AD255" s="104" t="s">
        <v>946</v>
      </c>
      <c r="AE255" s="411">
        <v>35</v>
      </c>
      <c r="AF255" s="499">
        <f t="shared" si="21"/>
        <v>7.8355869974030623E-4</v>
      </c>
      <c r="AG255" s="188">
        <v>3</v>
      </c>
      <c r="AH255" s="410">
        <v>1</v>
      </c>
      <c r="AI255" s="410">
        <v>19</v>
      </c>
      <c r="AJ255" s="142">
        <v>9.33061224489796</v>
      </c>
      <c r="AK255" s="142">
        <v>3.05460508820665</v>
      </c>
      <c r="AL255" s="1"/>
      <c r="AM255" s="104" t="s">
        <v>933</v>
      </c>
      <c r="AN255" s="411">
        <v>19</v>
      </c>
      <c r="AO255" s="499">
        <f t="shared" si="22"/>
        <v>7.273005665288624E-4</v>
      </c>
      <c r="AP255" s="188">
        <v>1</v>
      </c>
      <c r="AQ255" s="410">
        <v>1</v>
      </c>
      <c r="AR255" s="410">
        <v>1</v>
      </c>
      <c r="AS255" s="142">
        <v>0</v>
      </c>
      <c r="AT255" s="142">
        <v>0</v>
      </c>
      <c r="AU255" s="1"/>
      <c r="AV255" s="104" t="s">
        <v>941</v>
      </c>
      <c r="AW255" s="411">
        <v>28</v>
      </c>
      <c r="AX255" s="499">
        <f t="shared" si="23"/>
        <v>8.6749078291043153E-4</v>
      </c>
      <c r="AY255" s="188">
        <v>7</v>
      </c>
      <c r="AZ255" s="410">
        <v>1</v>
      </c>
      <c r="BA255" s="410">
        <v>18</v>
      </c>
      <c r="BB255" s="142">
        <v>12.8469387755102</v>
      </c>
      <c r="BC255" s="142">
        <v>3.5842626543698199</v>
      </c>
      <c r="BD255" s="75"/>
    </row>
    <row r="256" spans="2:56" ht="11.25" customHeight="1" x14ac:dyDescent="0.25">
      <c r="B256" s="113"/>
      <c r="C256" s="104" t="s">
        <v>1122</v>
      </c>
      <c r="D256" s="411">
        <v>199</v>
      </c>
      <c r="E256" s="499">
        <f t="shared" si="18"/>
        <v>8.501802894885247E-4</v>
      </c>
      <c r="F256" s="188">
        <v>43</v>
      </c>
      <c r="G256" s="410">
        <v>2</v>
      </c>
      <c r="H256" s="410">
        <v>254</v>
      </c>
      <c r="I256" s="142">
        <v>1339.18688921997</v>
      </c>
      <c r="J256" s="142">
        <v>36.594902503217199</v>
      </c>
      <c r="K256" s="1"/>
      <c r="L256" s="104" t="s">
        <v>837</v>
      </c>
      <c r="M256" s="411">
        <v>45</v>
      </c>
      <c r="N256" s="310">
        <f t="shared" si="19"/>
        <v>8.1901572510192195E-4</v>
      </c>
      <c r="O256" s="410">
        <v>2</v>
      </c>
      <c r="P256" s="410">
        <v>1</v>
      </c>
      <c r="Q256" s="410">
        <v>25</v>
      </c>
      <c r="R256" s="142">
        <v>12.916543209876499</v>
      </c>
      <c r="S256" s="142">
        <v>3.5939592665856099</v>
      </c>
      <c r="T256" s="1"/>
      <c r="U256" s="104" t="s">
        <v>839</v>
      </c>
      <c r="V256" s="411">
        <v>65</v>
      </c>
      <c r="W256" s="499">
        <f t="shared" si="20"/>
        <v>8.5464466504503315E-4</v>
      </c>
      <c r="X256" s="188">
        <v>2</v>
      </c>
      <c r="Y256" s="410">
        <v>1</v>
      </c>
      <c r="Z256" s="410">
        <v>10</v>
      </c>
      <c r="AA256" s="142">
        <v>2.00852071005917</v>
      </c>
      <c r="AB256" s="142">
        <v>1.4172228865140299</v>
      </c>
      <c r="AC256" s="1"/>
      <c r="AD256" s="104" t="s">
        <v>1201</v>
      </c>
      <c r="AE256" s="411">
        <v>35</v>
      </c>
      <c r="AF256" s="499">
        <f t="shared" si="21"/>
        <v>7.8355869974030623E-4</v>
      </c>
      <c r="AG256" s="188">
        <v>4</v>
      </c>
      <c r="AH256" s="410">
        <v>1</v>
      </c>
      <c r="AI256" s="410">
        <v>10</v>
      </c>
      <c r="AJ256" s="142">
        <v>3.7028571428571402</v>
      </c>
      <c r="AK256" s="142">
        <v>1.92428094176946</v>
      </c>
      <c r="AL256" s="1"/>
      <c r="AM256" s="104" t="s">
        <v>1014</v>
      </c>
      <c r="AN256" s="411">
        <v>19</v>
      </c>
      <c r="AO256" s="499">
        <f t="shared" si="22"/>
        <v>7.273005665288624E-4</v>
      </c>
      <c r="AP256" s="188">
        <v>8</v>
      </c>
      <c r="AQ256" s="410">
        <v>2</v>
      </c>
      <c r="AR256" s="410">
        <v>45</v>
      </c>
      <c r="AS256" s="142">
        <v>85.418282548476498</v>
      </c>
      <c r="AT256" s="142">
        <v>9.2422011744214103</v>
      </c>
      <c r="AU256" s="1"/>
      <c r="AV256" s="104" t="s">
        <v>1004</v>
      </c>
      <c r="AW256" s="411">
        <v>28</v>
      </c>
      <c r="AX256" s="499">
        <f t="shared" si="23"/>
        <v>8.6749078291043153E-4</v>
      </c>
      <c r="AY256" s="188">
        <v>2</v>
      </c>
      <c r="AZ256" s="410">
        <v>1</v>
      </c>
      <c r="BA256" s="410">
        <v>3</v>
      </c>
      <c r="BB256" s="142">
        <v>0.89158163265306101</v>
      </c>
      <c r="BC256" s="142">
        <v>0.94423600474302005</v>
      </c>
      <c r="BD256" s="75"/>
    </row>
    <row r="257" spans="2:56" ht="11.25" customHeight="1" x14ac:dyDescent="0.25">
      <c r="B257" s="113"/>
      <c r="C257" s="104" t="s">
        <v>803</v>
      </c>
      <c r="D257" s="411">
        <v>198</v>
      </c>
      <c r="E257" s="499">
        <f t="shared" si="18"/>
        <v>8.4590802672727581E-4</v>
      </c>
      <c r="F257" s="188">
        <v>2</v>
      </c>
      <c r="G257" s="410">
        <v>1</v>
      </c>
      <c r="H257" s="410">
        <v>28</v>
      </c>
      <c r="I257" s="142">
        <v>17.451101928374701</v>
      </c>
      <c r="J257" s="142">
        <v>4.17745160694587</v>
      </c>
      <c r="K257" s="1"/>
      <c r="L257" s="104" t="s">
        <v>1072</v>
      </c>
      <c r="M257" s="411">
        <v>45</v>
      </c>
      <c r="N257" s="310">
        <f t="shared" si="19"/>
        <v>8.1901572510192195E-4</v>
      </c>
      <c r="O257" s="410">
        <v>11</v>
      </c>
      <c r="P257" s="410">
        <v>1</v>
      </c>
      <c r="Q257" s="410">
        <v>174</v>
      </c>
      <c r="R257" s="142">
        <v>686.46222222222195</v>
      </c>
      <c r="S257" s="142">
        <v>26.200424084778099</v>
      </c>
      <c r="T257" s="1"/>
      <c r="U257" s="104" t="s">
        <v>1076</v>
      </c>
      <c r="V257" s="411">
        <v>65</v>
      </c>
      <c r="W257" s="499">
        <f t="shared" si="20"/>
        <v>8.5464466504503315E-4</v>
      </c>
      <c r="X257" s="188">
        <v>8</v>
      </c>
      <c r="Y257" s="410">
        <v>1</v>
      </c>
      <c r="Z257" s="410">
        <v>39</v>
      </c>
      <c r="AA257" s="142">
        <v>67.1067455621302</v>
      </c>
      <c r="AB257" s="142">
        <v>8.1918706997931903</v>
      </c>
      <c r="AC257" s="1"/>
      <c r="AD257" s="104" t="s">
        <v>679</v>
      </c>
      <c r="AE257" s="411">
        <v>34</v>
      </c>
      <c r="AF257" s="499">
        <f t="shared" si="21"/>
        <v>7.6117130831915465E-4</v>
      </c>
      <c r="AG257" s="188">
        <v>13</v>
      </c>
      <c r="AH257" s="410">
        <v>1</v>
      </c>
      <c r="AI257" s="410">
        <v>65</v>
      </c>
      <c r="AJ257" s="142">
        <v>143.00692041522501</v>
      </c>
      <c r="AK257" s="142">
        <v>11.9585500966975</v>
      </c>
      <c r="AL257" s="1"/>
      <c r="AM257" s="104" t="s">
        <v>1035</v>
      </c>
      <c r="AN257" s="411">
        <v>19</v>
      </c>
      <c r="AO257" s="499">
        <f t="shared" si="22"/>
        <v>7.273005665288624E-4</v>
      </c>
      <c r="AP257" s="188">
        <v>11</v>
      </c>
      <c r="AQ257" s="410">
        <v>5</v>
      </c>
      <c r="AR257" s="410">
        <v>30</v>
      </c>
      <c r="AS257" s="142">
        <v>44.670360110803301</v>
      </c>
      <c r="AT257" s="142">
        <v>6.6835888645849</v>
      </c>
      <c r="AU257" s="1"/>
      <c r="AV257" s="104" t="s">
        <v>1103</v>
      </c>
      <c r="AW257" s="411">
        <v>28</v>
      </c>
      <c r="AX257" s="499">
        <f t="shared" si="23"/>
        <v>8.6749078291043153E-4</v>
      </c>
      <c r="AY257" s="188">
        <v>18</v>
      </c>
      <c r="AZ257" s="410">
        <v>3</v>
      </c>
      <c r="BA257" s="410">
        <v>31</v>
      </c>
      <c r="BB257" s="142">
        <v>102.503826530612</v>
      </c>
      <c r="BC257" s="142">
        <v>10.124417342771499</v>
      </c>
      <c r="BD257" s="75"/>
    </row>
    <row r="258" spans="2:56" ht="11.25" customHeight="1" x14ac:dyDescent="0.25">
      <c r="B258" s="113"/>
      <c r="C258" s="104" t="s">
        <v>839</v>
      </c>
      <c r="D258" s="411">
        <v>198</v>
      </c>
      <c r="E258" s="499">
        <f t="shared" si="18"/>
        <v>8.4590802672727581E-4</v>
      </c>
      <c r="F258" s="188">
        <v>2</v>
      </c>
      <c r="G258" s="410">
        <v>1</v>
      </c>
      <c r="H258" s="410">
        <v>42</v>
      </c>
      <c r="I258" s="142">
        <v>15.5000510152025</v>
      </c>
      <c r="J258" s="142">
        <v>3.9370104159377699</v>
      </c>
      <c r="K258" s="1"/>
      <c r="L258" s="104" t="s">
        <v>771</v>
      </c>
      <c r="M258" s="411">
        <v>44</v>
      </c>
      <c r="N258" s="310">
        <f t="shared" si="19"/>
        <v>8.0081537565521253E-4</v>
      </c>
      <c r="O258" s="410">
        <v>5</v>
      </c>
      <c r="P258" s="410">
        <v>1</v>
      </c>
      <c r="Q258" s="410">
        <v>36</v>
      </c>
      <c r="R258" s="142">
        <v>43.082644628099203</v>
      </c>
      <c r="S258" s="142">
        <v>6.5637370931580703</v>
      </c>
      <c r="T258" s="1"/>
      <c r="U258" s="104" t="s">
        <v>900</v>
      </c>
      <c r="V258" s="411">
        <v>63</v>
      </c>
      <c r="W258" s="499">
        <f t="shared" si="20"/>
        <v>8.2834790612057061E-4</v>
      </c>
      <c r="X258" s="188">
        <v>1</v>
      </c>
      <c r="Y258" s="410">
        <v>1</v>
      </c>
      <c r="Z258" s="410">
        <v>5</v>
      </c>
      <c r="AA258" s="142">
        <v>0.54472159234063999</v>
      </c>
      <c r="AB258" s="142">
        <v>0.73805256746429704</v>
      </c>
      <c r="AC258" s="1"/>
      <c r="AD258" s="104" t="s">
        <v>693</v>
      </c>
      <c r="AE258" s="411">
        <v>34</v>
      </c>
      <c r="AF258" s="499">
        <f t="shared" si="21"/>
        <v>7.6117130831915465E-4</v>
      </c>
      <c r="AG258" s="188">
        <v>2</v>
      </c>
      <c r="AH258" s="410">
        <v>1</v>
      </c>
      <c r="AI258" s="410">
        <v>11</v>
      </c>
      <c r="AJ258" s="142">
        <v>4.7067474048442897</v>
      </c>
      <c r="AK258" s="142">
        <v>2.16950395363647</v>
      </c>
      <c r="AL258" s="1"/>
      <c r="AM258" s="104" t="s">
        <v>1045</v>
      </c>
      <c r="AN258" s="411">
        <v>19</v>
      </c>
      <c r="AO258" s="499">
        <f t="shared" si="22"/>
        <v>7.273005665288624E-4</v>
      </c>
      <c r="AP258" s="188">
        <v>5</v>
      </c>
      <c r="AQ258" s="410">
        <v>1</v>
      </c>
      <c r="AR258" s="410">
        <v>27</v>
      </c>
      <c r="AS258" s="142">
        <v>37.601108033240997</v>
      </c>
      <c r="AT258" s="142">
        <v>6.1319742361853598</v>
      </c>
      <c r="AU258" s="1"/>
      <c r="AV258" s="104" t="s">
        <v>1145</v>
      </c>
      <c r="AW258" s="411">
        <v>28</v>
      </c>
      <c r="AX258" s="499">
        <f t="shared" si="23"/>
        <v>8.6749078291043153E-4</v>
      </c>
      <c r="AY258" s="188">
        <v>12</v>
      </c>
      <c r="AZ258" s="410">
        <v>3</v>
      </c>
      <c r="BA258" s="410">
        <v>25</v>
      </c>
      <c r="BB258" s="142">
        <v>49.209183673469397</v>
      </c>
      <c r="BC258" s="142">
        <v>7.0149257781867798</v>
      </c>
      <c r="BD258" s="75"/>
    </row>
    <row r="259" spans="2:56" ht="11.25" customHeight="1" x14ac:dyDescent="0.25">
      <c r="B259" s="113"/>
      <c r="C259" s="104" t="s">
        <v>1151</v>
      </c>
      <c r="D259" s="411">
        <v>198</v>
      </c>
      <c r="E259" s="499">
        <f t="shared" si="18"/>
        <v>8.4590802672727581E-4</v>
      </c>
      <c r="F259" s="188">
        <v>16</v>
      </c>
      <c r="G259" s="410">
        <v>1</v>
      </c>
      <c r="H259" s="410">
        <v>113</v>
      </c>
      <c r="I259" s="142">
        <v>177.37394143454699</v>
      </c>
      <c r="J259" s="142">
        <v>13.318180860558501</v>
      </c>
      <c r="K259" s="1"/>
      <c r="L259" s="104" t="s">
        <v>988</v>
      </c>
      <c r="M259" s="411">
        <v>44</v>
      </c>
      <c r="N259" s="310">
        <f t="shared" si="19"/>
        <v>8.0081537565521253E-4</v>
      </c>
      <c r="O259" s="410">
        <v>4</v>
      </c>
      <c r="P259" s="410">
        <v>1</v>
      </c>
      <c r="Q259" s="410">
        <v>39</v>
      </c>
      <c r="R259" s="142">
        <v>56.464359504132197</v>
      </c>
      <c r="S259" s="142">
        <v>7.5142770446751701</v>
      </c>
      <c r="T259" s="1"/>
      <c r="U259" s="104" t="s">
        <v>1132</v>
      </c>
      <c r="V259" s="411">
        <v>61</v>
      </c>
      <c r="W259" s="499">
        <f t="shared" si="20"/>
        <v>8.0205114719610808E-4</v>
      </c>
      <c r="X259" s="188">
        <v>9</v>
      </c>
      <c r="Y259" s="410">
        <v>5</v>
      </c>
      <c r="Z259" s="410">
        <v>44</v>
      </c>
      <c r="AA259" s="142">
        <v>34.823434560602003</v>
      </c>
      <c r="AB259" s="142">
        <v>5.9011384122558903</v>
      </c>
      <c r="AC259" s="1"/>
      <c r="AD259" s="104" t="s">
        <v>771</v>
      </c>
      <c r="AE259" s="411">
        <v>34</v>
      </c>
      <c r="AF259" s="499">
        <f t="shared" si="21"/>
        <v>7.6117130831915465E-4</v>
      </c>
      <c r="AG259" s="188">
        <v>8</v>
      </c>
      <c r="AH259" s="410">
        <v>1</v>
      </c>
      <c r="AI259" s="410">
        <v>54</v>
      </c>
      <c r="AJ259" s="142">
        <v>140.66868512110699</v>
      </c>
      <c r="AK259" s="142">
        <v>11.8603830090393</v>
      </c>
      <c r="AL259" s="1"/>
      <c r="AM259" s="104" t="s">
        <v>1151</v>
      </c>
      <c r="AN259" s="411">
        <v>19</v>
      </c>
      <c r="AO259" s="499">
        <f t="shared" si="22"/>
        <v>7.273005665288624E-4</v>
      </c>
      <c r="AP259" s="188">
        <v>17</v>
      </c>
      <c r="AQ259" s="410">
        <v>6</v>
      </c>
      <c r="AR259" s="410">
        <v>46</v>
      </c>
      <c r="AS259" s="142">
        <v>148.304709141274</v>
      </c>
      <c r="AT259" s="142">
        <v>12.178042089813699</v>
      </c>
      <c r="AU259" s="1"/>
      <c r="AV259" s="104" t="s">
        <v>1146</v>
      </c>
      <c r="AW259" s="411">
        <v>28</v>
      </c>
      <c r="AX259" s="499">
        <f t="shared" si="23"/>
        <v>8.6749078291043153E-4</v>
      </c>
      <c r="AY259" s="188">
        <v>5</v>
      </c>
      <c r="AZ259" s="410">
        <v>1</v>
      </c>
      <c r="BA259" s="410">
        <v>12</v>
      </c>
      <c r="BB259" s="142">
        <v>8.0714285714285694</v>
      </c>
      <c r="BC259" s="142">
        <v>2.8410259716216202</v>
      </c>
      <c r="BD259" s="75"/>
    </row>
    <row r="260" spans="2:56" ht="11.25" customHeight="1" x14ac:dyDescent="0.25">
      <c r="B260" s="113"/>
      <c r="C260" s="104" t="s">
        <v>722</v>
      </c>
      <c r="D260" s="411">
        <v>197</v>
      </c>
      <c r="E260" s="499">
        <f t="shared" si="18"/>
        <v>8.4163576396602692E-4</v>
      </c>
      <c r="F260" s="188">
        <v>3</v>
      </c>
      <c r="G260" s="410">
        <v>1</v>
      </c>
      <c r="H260" s="410">
        <v>20</v>
      </c>
      <c r="I260" s="142">
        <v>9.1306655672653303</v>
      </c>
      <c r="J260" s="142">
        <v>3.0216991192482001</v>
      </c>
      <c r="K260" s="1"/>
      <c r="L260" s="104" t="s">
        <v>1003</v>
      </c>
      <c r="M260" s="411">
        <v>44</v>
      </c>
      <c r="N260" s="310">
        <f t="shared" si="19"/>
        <v>8.0081537565521253E-4</v>
      </c>
      <c r="O260" s="410">
        <v>3</v>
      </c>
      <c r="P260" s="410">
        <v>1</v>
      </c>
      <c r="Q260" s="410">
        <v>32</v>
      </c>
      <c r="R260" s="142">
        <v>20.607438016528899</v>
      </c>
      <c r="S260" s="142">
        <v>4.5395416086350497</v>
      </c>
      <c r="T260" s="1"/>
      <c r="U260" s="104" t="s">
        <v>1165</v>
      </c>
      <c r="V260" s="411">
        <v>61</v>
      </c>
      <c r="W260" s="499">
        <f t="shared" si="20"/>
        <v>8.0205114719610808E-4</v>
      </c>
      <c r="X260" s="188">
        <v>2</v>
      </c>
      <c r="Y260" s="410">
        <v>1</v>
      </c>
      <c r="Z260" s="410">
        <v>10</v>
      </c>
      <c r="AA260" s="142">
        <v>2.8696586938994901</v>
      </c>
      <c r="AB260" s="142">
        <v>1.6940066983041999</v>
      </c>
      <c r="AC260" s="1"/>
      <c r="AD260" s="104" t="s">
        <v>772</v>
      </c>
      <c r="AE260" s="411">
        <v>34</v>
      </c>
      <c r="AF260" s="499">
        <f t="shared" si="21"/>
        <v>7.6117130831915465E-4</v>
      </c>
      <c r="AG260" s="188">
        <v>2</v>
      </c>
      <c r="AH260" s="410">
        <v>1</v>
      </c>
      <c r="AI260" s="410">
        <v>4</v>
      </c>
      <c r="AJ260" s="142">
        <v>1.14878892733564</v>
      </c>
      <c r="AK260" s="142">
        <v>1.07181571519345</v>
      </c>
      <c r="AL260" s="1"/>
      <c r="AM260" s="104" t="s">
        <v>769</v>
      </c>
      <c r="AN260" s="411">
        <v>18</v>
      </c>
      <c r="AO260" s="499">
        <f t="shared" si="22"/>
        <v>6.8902158934313273E-4</v>
      </c>
      <c r="AP260" s="188">
        <v>8</v>
      </c>
      <c r="AQ260" s="410">
        <v>1</v>
      </c>
      <c r="AR260" s="410">
        <v>37</v>
      </c>
      <c r="AS260" s="142">
        <v>105.682098765432</v>
      </c>
      <c r="AT260" s="142">
        <v>10.280179899468299</v>
      </c>
      <c r="AU260" s="1"/>
      <c r="AV260" s="104" t="s">
        <v>902</v>
      </c>
      <c r="AW260" s="411">
        <v>27</v>
      </c>
      <c r="AX260" s="499">
        <f t="shared" si="23"/>
        <v>8.3650896923505899E-4</v>
      </c>
      <c r="AY260" s="188">
        <v>5</v>
      </c>
      <c r="AZ260" s="410">
        <v>1</v>
      </c>
      <c r="BA260" s="410">
        <v>19</v>
      </c>
      <c r="BB260" s="142">
        <v>37.582990397805197</v>
      </c>
      <c r="BC260" s="142">
        <v>6.1304967496774001</v>
      </c>
      <c r="BD260" s="75"/>
    </row>
    <row r="261" spans="2:56" ht="11.25" customHeight="1" x14ac:dyDescent="0.25">
      <c r="B261" s="113"/>
      <c r="C261" s="104" t="s">
        <v>1067</v>
      </c>
      <c r="D261" s="411">
        <v>196</v>
      </c>
      <c r="E261" s="499">
        <f t="shared" si="18"/>
        <v>8.3736350120477813E-4</v>
      </c>
      <c r="F261" s="188">
        <v>26</v>
      </c>
      <c r="G261" s="410">
        <v>1</v>
      </c>
      <c r="H261" s="410">
        <v>191</v>
      </c>
      <c r="I261" s="142">
        <v>421.09670449812597</v>
      </c>
      <c r="J261" s="142">
        <v>20.520640937800302</v>
      </c>
      <c r="K261" s="1"/>
      <c r="L261" s="104" t="s">
        <v>1205</v>
      </c>
      <c r="M261" s="411">
        <v>44</v>
      </c>
      <c r="N261" s="310">
        <f t="shared" si="19"/>
        <v>8.0081537565521253E-4</v>
      </c>
      <c r="O261" s="410">
        <v>4</v>
      </c>
      <c r="P261" s="410">
        <v>1</v>
      </c>
      <c r="Q261" s="410">
        <v>21</v>
      </c>
      <c r="R261" s="142">
        <v>13.2623966942149</v>
      </c>
      <c r="S261" s="142">
        <v>3.6417573634462399</v>
      </c>
      <c r="T261" s="1"/>
      <c r="U261" s="104" t="s">
        <v>1189</v>
      </c>
      <c r="V261" s="411">
        <v>61</v>
      </c>
      <c r="W261" s="499">
        <f t="shared" si="20"/>
        <v>8.0205114719610808E-4</v>
      </c>
      <c r="X261" s="188">
        <v>12</v>
      </c>
      <c r="Y261" s="410">
        <v>1</v>
      </c>
      <c r="Z261" s="410">
        <v>53</v>
      </c>
      <c r="AA261" s="142">
        <v>91.560870733673795</v>
      </c>
      <c r="AB261" s="142">
        <v>9.5687444700793307</v>
      </c>
      <c r="AC261" s="1"/>
      <c r="AD261" s="104" t="s">
        <v>780</v>
      </c>
      <c r="AE261" s="411">
        <v>34</v>
      </c>
      <c r="AF261" s="499">
        <f t="shared" si="21"/>
        <v>7.6117130831915465E-4</v>
      </c>
      <c r="AG261" s="188">
        <v>9</v>
      </c>
      <c r="AH261" s="410">
        <v>3</v>
      </c>
      <c r="AI261" s="410">
        <v>29</v>
      </c>
      <c r="AJ261" s="142">
        <v>42.312283737024202</v>
      </c>
      <c r="AK261" s="142">
        <v>6.5047892922848902</v>
      </c>
      <c r="AL261" s="1"/>
      <c r="AM261" s="104" t="s">
        <v>773</v>
      </c>
      <c r="AN261" s="411">
        <v>18</v>
      </c>
      <c r="AO261" s="499">
        <f t="shared" si="22"/>
        <v>6.8902158934313273E-4</v>
      </c>
      <c r="AP261" s="188">
        <v>18</v>
      </c>
      <c r="AQ261" s="410">
        <v>3</v>
      </c>
      <c r="AR261" s="410">
        <v>58</v>
      </c>
      <c r="AS261" s="142">
        <v>250.583333333333</v>
      </c>
      <c r="AT261" s="142">
        <v>15.8298241725337</v>
      </c>
      <c r="AU261" s="1"/>
      <c r="AV261" s="104" t="s">
        <v>1058</v>
      </c>
      <c r="AW261" s="411">
        <v>27</v>
      </c>
      <c r="AX261" s="499">
        <f t="shared" si="23"/>
        <v>8.3650896923505899E-4</v>
      </c>
      <c r="AY261" s="188">
        <v>3</v>
      </c>
      <c r="AZ261" s="410">
        <v>1</v>
      </c>
      <c r="BA261" s="410">
        <v>14</v>
      </c>
      <c r="BB261" s="142">
        <v>6.5212620027434802</v>
      </c>
      <c r="BC261" s="142">
        <v>2.55367617421307</v>
      </c>
      <c r="BD261" s="75"/>
    </row>
    <row r="262" spans="2:56" ht="11.25" customHeight="1" x14ac:dyDescent="0.25">
      <c r="B262" s="113"/>
      <c r="C262" s="104" t="s">
        <v>956</v>
      </c>
      <c r="D262" s="411">
        <v>191</v>
      </c>
      <c r="E262" s="499">
        <f t="shared" ref="E262:E325" si="24">D262/$D$541</f>
        <v>8.1600218739853378E-4</v>
      </c>
      <c r="F262" s="188">
        <v>1</v>
      </c>
      <c r="G262" s="410">
        <v>1</v>
      </c>
      <c r="H262" s="410">
        <v>22</v>
      </c>
      <c r="I262" s="142">
        <v>5.7032427839149102</v>
      </c>
      <c r="J262" s="142">
        <v>2.38814630705803</v>
      </c>
      <c r="K262" s="1"/>
      <c r="L262" s="104" t="s">
        <v>774</v>
      </c>
      <c r="M262" s="411">
        <v>43</v>
      </c>
      <c r="N262" s="310">
        <f t="shared" ref="N262:N325" si="25">M262/$M$531</f>
        <v>7.8261502620850321E-4</v>
      </c>
      <c r="O262" s="410">
        <v>8</v>
      </c>
      <c r="P262" s="410">
        <v>1</v>
      </c>
      <c r="Q262" s="410">
        <v>35</v>
      </c>
      <c r="R262" s="142">
        <v>64.620876149269904</v>
      </c>
      <c r="S262" s="142">
        <v>8.0387111000004108</v>
      </c>
      <c r="T262" s="1"/>
      <c r="U262" s="104" t="s">
        <v>1207</v>
      </c>
      <c r="V262" s="411">
        <v>61</v>
      </c>
      <c r="W262" s="499">
        <f t="shared" ref="W262:W325" si="26">V262/$V$534</f>
        <v>8.0205114719610808E-4</v>
      </c>
      <c r="X262" s="188">
        <v>6</v>
      </c>
      <c r="Y262" s="410">
        <v>1</v>
      </c>
      <c r="Z262" s="410">
        <v>21</v>
      </c>
      <c r="AA262" s="142">
        <v>15.100779360387</v>
      </c>
      <c r="AB262" s="142">
        <v>3.88597212552882</v>
      </c>
      <c r="AC262" s="1"/>
      <c r="AD262" s="104" t="s">
        <v>970</v>
      </c>
      <c r="AE262" s="411">
        <v>34</v>
      </c>
      <c r="AF262" s="499">
        <f t="shared" ref="AF262:AF325" si="27">AE262/$AE$529</f>
        <v>7.6117130831915465E-4</v>
      </c>
      <c r="AG262" s="188">
        <v>5</v>
      </c>
      <c r="AH262" s="410">
        <v>2</v>
      </c>
      <c r="AI262" s="410">
        <v>15</v>
      </c>
      <c r="AJ262" s="142">
        <v>13.8304498269896</v>
      </c>
      <c r="AK262" s="142">
        <v>3.7189312748408798</v>
      </c>
      <c r="AL262" s="1"/>
      <c r="AM262" s="104" t="s">
        <v>812</v>
      </c>
      <c r="AN262" s="411">
        <v>18</v>
      </c>
      <c r="AO262" s="499">
        <f t="shared" ref="AO262:AO325" si="28">AN262/$AN$514</f>
        <v>6.8902158934313273E-4</v>
      </c>
      <c r="AP262" s="188">
        <v>5</v>
      </c>
      <c r="AQ262" s="410">
        <v>1</v>
      </c>
      <c r="AR262" s="410">
        <v>66</v>
      </c>
      <c r="AS262" s="142">
        <v>235.43209876543199</v>
      </c>
      <c r="AT262" s="142">
        <v>15.343796751959101</v>
      </c>
      <c r="AU262" s="1"/>
      <c r="AV262" s="104" t="s">
        <v>1112</v>
      </c>
      <c r="AW262" s="411">
        <v>27</v>
      </c>
      <c r="AX262" s="499">
        <f t="shared" ref="AX262:AX325" si="29">AW262/$AW$524</f>
        <v>8.3650896923505899E-4</v>
      </c>
      <c r="AY262" s="188">
        <v>9</v>
      </c>
      <c r="AZ262" s="410">
        <v>1</v>
      </c>
      <c r="BA262" s="410">
        <v>46</v>
      </c>
      <c r="BB262" s="142">
        <v>103.555555555556</v>
      </c>
      <c r="BC262" s="142">
        <v>10.176225014982499</v>
      </c>
      <c r="BD262" s="75"/>
    </row>
    <row r="263" spans="2:56" ht="11.25" customHeight="1" x14ac:dyDescent="0.25">
      <c r="B263" s="113"/>
      <c r="C263" s="104" t="s">
        <v>742</v>
      </c>
      <c r="D263" s="411">
        <v>189</v>
      </c>
      <c r="E263" s="499">
        <f t="shared" si="24"/>
        <v>8.07457661876036E-4</v>
      </c>
      <c r="F263" s="188">
        <v>1</v>
      </c>
      <c r="G263" s="410">
        <v>1</v>
      </c>
      <c r="H263" s="410">
        <v>32</v>
      </c>
      <c r="I263" s="142">
        <v>5.3128971753310399</v>
      </c>
      <c r="J263" s="142">
        <v>2.30497227213931</v>
      </c>
      <c r="K263" s="1"/>
      <c r="L263" s="104" t="s">
        <v>811</v>
      </c>
      <c r="M263" s="411">
        <v>43</v>
      </c>
      <c r="N263" s="310">
        <f t="shared" si="25"/>
        <v>7.8261502620850321E-4</v>
      </c>
      <c r="O263" s="410">
        <v>3</v>
      </c>
      <c r="P263" s="410">
        <v>1</v>
      </c>
      <c r="Q263" s="410">
        <v>43</v>
      </c>
      <c r="R263" s="142">
        <v>53.317468902109198</v>
      </c>
      <c r="S263" s="142">
        <v>7.3018811892627502</v>
      </c>
      <c r="T263" s="1"/>
      <c r="U263" s="104" t="s">
        <v>972</v>
      </c>
      <c r="V263" s="411">
        <v>60</v>
      </c>
      <c r="W263" s="499">
        <f t="shared" si="26"/>
        <v>7.8890276773387676E-4</v>
      </c>
      <c r="X263" s="188">
        <v>1</v>
      </c>
      <c r="Y263" s="410">
        <v>1</v>
      </c>
      <c r="Z263" s="410">
        <v>6</v>
      </c>
      <c r="AA263" s="142">
        <v>0.42333333333333301</v>
      </c>
      <c r="AB263" s="142">
        <v>0.65064070986477096</v>
      </c>
      <c r="AC263" s="1"/>
      <c r="AD263" s="104" t="s">
        <v>869</v>
      </c>
      <c r="AE263" s="411">
        <v>33</v>
      </c>
      <c r="AF263" s="499">
        <f t="shared" si="27"/>
        <v>7.3878391689800307E-4</v>
      </c>
      <c r="AG263" s="188">
        <v>2</v>
      </c>
      <c r="AH263" s="410">
        <v>1</v>
      </c>
      <c r="AI263" s="410">
        <v>10</v>
      </c>
      <c r="AJ263" s="142">
        <v>5.0964187327823698</v>
      </c>
      <c r="AK263" s="142">
        <v>2.25752491299263</v>
      </c>
      <c r="AL263" s="1"/>
      <c r="AM263" s="104" t="s">
        <v>849</v>
      </c>
      <c r="AN263" s="411">
        <v>18</v>
      </c>
      <c r="AO263" s="499">
        <f t="shared" si="28"/>
        <v>6.8902158934313273E-4</v>
      </c>
      <c r="AP263" s="188">
        <v>1</v>
      </c>
      <c r="AQ263" s="410">
        <v>1</v>
      </c>
      <c r="AR263" s="410">
        <v>5</v>
      </c>
      <c r="AS263" s="142">
        <v>0.88888888888888895</v>
      </c>
      <c r="AT263" s="142">
        <v>0.94280904158206302</v>
      </c>
      <c r="AU263" s="1"/>
      <c r="AV263" s="104" t="s">
        <v>1204</v>
      </c>
      <c r="AW263" s="411">
        <v>27</v>
      </c>
      <c r="AX263" s="499">
        <f t="shared" si="29"/>
        <v>8.3650896923505899E-4</v>
      </c>
      <c r="AY263" s="188">
        <v>8</v>
      </c>
      <c r="AZ263" s="410">
        <v>1</v>
      </c>
      <c r="BA263" s="410">
        <v>20</v>
      </c>
      <c r="BB263" s="142">
        <v>29.6652949245542</v>
      </c>
      <c r="BC263" s="142">
        <v>5.4465856207861298</v>
      </c>
      <c r="BD263" s="75"/>
    </row>
    <row r="264" spans="2:56" ht="11.25" customHeight="1" x14ac:dyDescent="0.25">
      <c r="B264" s="113"/>
      <c r="C264" s="104" t="s">
        <v>849</v>
      </c>
      <c r="D264" s="411">
        <v>189</v>
      </c>
      <c r="E264" s="499">
        <f t="shared" si="24"/>
        <v>8.07457661876036E-4</v>
      </c>
      <c r="F264" s="188">
        <v>2</v>
      </c>
      <c r="G264" s="410">
        <v>1</v>
      </c>
      <c r="H264" s="410">
        <v>24</v>
      </c>
      <c r="I264" s="142">
        <v>8.2582234539906505</v>
      </c>
      <c r="J264" s="142">
        <v>2.8737124863129</v>
      </c>
      <c r="K264" s="1"/>
      <c r="L264" s="104" t="s">
        <v>812</v>
      </c>
      <c r="M264" s="411">
        <v>43</v>
      </c>
      <c r="N264" s="310">
        <f t="shared" si="25"/>
        <v>7.8261502620850321E-4</v>
      </c>
      <c r="O264" s="410">
        <v>2</v>
      </c>
      <c r="P264" s="410">
        <v>1</v>
      </c>
      <c r="Q264" s="410">
        <v>40</v>
      </c>
      <c r="R264" s="142">
        <v>34.436992969172501</v>
      </c>
      <c r="S264" s="142">
        <v>5.8683040965148097</v>
      </c>
      <c r="T264" s="1"/>
      <c r="U264" s="104" t="s">
        <v>749</v>
      </c>
      <c r="V264" s="411">
        <v>59</v>
      </c>
      <c r="W264" s="499">
        <f t="shared" si="26"/>
        <v>7.7575438827164555E-4</v>
      </c>
      <c r="X264" s="188">
        <v>4</v>
      </c>
      <c r="Y264" s="410">
        <v>1</v>
      </c>
      <c r="Z264" s="410">
        <v>17</v>
      </c>
      <c r="AA264" s="142">
        <v>14.348175811548399</v>
      </c>
      <c r="AB264" s="142">
        <v>3.7878986010119702</v>
      </c>
      <c r="AC264" s="1"/>
      <c r="AD264" s="104" t="s">
        <v>877</v>
      </c>
      <c r="AE264" s="411">
        <v>33</v>
      </c>
      <c r="AF264" s="499">
        <f t="shared" si="27"/>
        <v>7.3878391689800307E-4</v>
      </c>
      <c r="AG264" s="188">
        <v>1</v>
      </c>
      <c r="AH264" s="410">
        <v>1</v>
      </c>
      <c r="AI264" s="410">
        <v>15</v>
      </c>
      <c r="AJ264" s="142">
        <v>5.7539026629935703</v>
      </c>
      <c r="AK264" s="142">
        <v>2.3987293851107001</v>
      </c>
      <c r="AL264" s="1"/>
      <c r="AM264" s="104" t="s">
        <v>871</v>
      </c>
      <c r="AN264" s="411">
        <v>18</v>
      </c>
      <c r="AO264" s="499">
        <f t="shared" si="28"/>
        <v>6.8902158934313273E-4</v>
      </c>
      <c r="AP264" s="188">
        <v>3</v>
      </c>
      <c r="AQ264" s="410">
        <v>1</v>
      </c>
      <c r="AR264" s="410">
        <v>6</v>
      </c>
      <c r="AS264" s="142">
        <v>2.2469135802469098</v>
      </c>
      <c r="AT264" s="142">
        <v>1.49897084035912</v>
      </c>
      <c r="AU264" s="1"/>
      <c r="AV264" s="104" t="s">
        <v>728</v>
      </c>
      <c r="AW264" s="411">
        <v>26</v>
      </c>
      <c r="AX264" s="499">
        <f t="shared" si="29"/>
        <v>8.0552715555968644E-4</v>
      </c>
      <c r="AY264" s="188">
        <v>12</v>
      </c>
      <c r="AZ264" s="410">
        <v>1</v>
      </c>
      <c r="BA264" s="410">
        <v>59</v>
      </c>
      <c r="BB264" s="142">
        <v>215.63905325443801</v>
      </c>
      <c r="BC264" s="142">
        <v>14.684653664776601</v>
      </c>
      <c r="BD264" s="75"/>
    </row>
    <row r="265" spans="2:56" ht="11.25" customHeight="1" x14ac:dyDescent="0.25">
      <c r="B265" s="113"/>
      <c r="C265" s="104" t="s">
        <v>1012</v>
      </c>
      <c r="D265" s="411">
        <v>189</v>
      </c>
      <c r="E265" s="499">
        <f t="shared" si="24"/>
        <v>8.07457661876036E-4</v>
      </c>
      <c r="F265" s="188">
        <v>9</v>
      </c>
      <c r="G265" s="410">
        <v>1</v>
      </c>
      <c r="H265" s="410">
        <v>45</v>
      </c>
      <c r="I265" s="142">
        <v>48.094230284706498</v>
      </c>
      <c r="J265" s="142">
        <v>6.9350003810170398</v>
      </c>
      <c r="K265" s="1"/>
      <c r="L265" s="104" t="s">
        <v>825</v>
      </c>
      <c r="M265" s="411">
        <v>43</v>
      </c>
      <c r="N265" s="310">
        <f t="shared" si="25"/>
        <v>7.8261502620850321E-4</v>
      </c>
      <c r="O265" s="410">
        <v>5</v>
      </c>
      <c r="P265" s="410">
        <v>1</v>
      </c>
      <c r="Q265" s="410">
        <v>18</v>
      </c>
      <c r="R265" s="142">
        <v>22.429421308815598</v>
      </c>
      <c r="S265" s="142">
        <v>4.7359709995750201</v>
      </c>
      <c r="T265" s="1"/>
      <c r="U265" s="104" t="s">
        <v>855</v>
      </c>
      <c r="V265" s="411">
        <v>59</v>
      </c>
      <c r="W265" s="499">
        <f t="shared" si="26"/>
        <v>7.7575438827164555E-4</v>
      </c>
      <c r="X265" s="188">
        <v>6</v>
      </c>
      <c r="Y265" s="410">
        <v>1</v>
      </c>
      <c r="Z265" s="410">
        <v>70</v>
      </c>
      <c r="AA265" s="142">
        <v>125.913243320885</v>
      </c>
      <c r="AB265" s="142">
        <v>11.221107045246701</v>
      </c>
      <c r="AC265" s="1"/>
      <c r="AD265" s="104" t="s">
        <v>883</v>
      </c>
      <c r="AE265" s="411">
        <v>33</v>
      </c>
      <c r="AF265" s="499">
        <f t="shared" si="27"/>
        <v>7.3878391689800307E-4</v>
      </c>
      <c r="AG265" s="188">
        <v>3</v>
      </c>
      <c r="AH265" s="410">
        <v>1</v>
      </c>
      <c r="AI265" s="410">
        <v>46</v>
      </c>
      <c r="AJ265" s="142">
        <v>84.492194674012893</v>
      </c>
      <c r="AK265" s="142">
        <v>9.1919635918563607</v>
      </c>
      <c r="AL265" s="1"/>
      <c r="AM265" s="104" t="s">
        <v>911</v>
      </c>
      <c r="AN265" s="411">
        <v>18</v>
      </c>
      <c r="AO265" s="499">
        <f t="shared" si="28"/>
        <v>6.8902158934313273E-4</v>
      </c>
      <c r="AP265" s="188">
        <v>2</v>
      </c>
      <c r="AQ265" s="410">
        <v>1</v>
      </c>
      <c r="AR265" s="410">
        <v>10</v>
      </c>
      <c r="AS265" s="142">
        <v>5.0154320987654302</v>
      </c>
      <c r="AT265" s="142">
        <v>2.2395160411940398</v>
      </c>
      <c r="AU265" s="1"/>
      <c r="AV265" s="104" t="s">
        <v>799</v>
      </c>
      <c r="AW265" s="411">
        <v>26</v>
      </c>
      <c r="AX265" s="499">
        <f t="shared" si="29"/>
        <v>8.0552715555968644E-4</v>
      </c>
      <c r="AY265" s="188">
        <v>11</v>
      </c>
      <c r="AZ265" s="410">
        <v>4</v>
      </c>
      <c r="BA265" s="410">
        <v>26</v>
      </c>
      <c r="BB265" s="142">
        <v>34.883136094674597</v>
      </c>
      <c r="BC265" s="142">
        <v>5.9061947220418096</v>
      </c>
      <c r="BD265" s="75"/>
    </row>
    <row r="266" spans="2:56" ht="11.25" customHeight="1" x14ac:dyDescent="0.25">
      <c r="B266" s="113"/>
      <c r="C266" s="104" t="s">
        <v>1045</v>
      </c>
      <c r="D266" s="411">
        <v>188</v>
      </c>
      <c r="E266" s="499">
        <f t="shared" si="24"/>
        <v>8.0318539911478711E-4</v>
      </c>
      <c r="F266" s="188">
        <v>5</v>
      </c>
      <c r="G266" s="410">
        <v>1</v>
      </c>
      <c r="H266" s="410">
        <v>50</v>
      </c>
      <c r="I266" s="142">
        <v>48.893928248076001</v>
      </c>
      <c r="J266" s="142">
        <v>6.9924193415495397</v>
      </c>
      <c r="K266" s="1"/>
      <c r="L266" s="104" t="s">
        <v>883</v>
      </c>
      <c r="M266" s="411">
        <v>43</v>
      </c>
      <c r="N266" s="310">
        <f t="shared" si="25"/>
        <v>7.8261502620850321E-4</v>
      </c>
      <c r="O266" s="410">
        <v>5</v>
      </c>
      <c r="P266" s="410">
        <v>1</v>
      </c>
      <c r="Q266" s="410">
        <v>53</v>
      </c>
      <c r="R266" s="142">
        <v>126.318009734992</v>
      </c>
      <c r="S266" s="142">
        <v>11.239128513145101</v>
      </c>
      <c r="T266" s="1"/>
      <c r="U266" s="104" t="s">
        <v>914</v>
      </c>
      <c r="V266" s="411">
        <v>59</v>
      </c>
      <c r="W266" s="499">
        <f t="shared" si="26"/>
        <v>7.7575438827164555E-4</v>
      </c>
      <c r="X266" s="188">
        <v>3</v>
      </c>
      <c r="Y266" s="410">
        <v>1</v>
      </c>
      <c r="Z266" s="410">
        <v>12</v>
      </c>
      <c r="AA266" s="142">
        <v>5.8948577994829101</v>
      </c>
      <c r="AB266" s="142">
        <v>2.4279328243349099</v>
      </c>
      <c r="AC266" s="1"/>
      <c r="AD266" s="104" t="s">
        <v>1075</v>
      </c>
      <c r="AE266" s="411">
        <v>33</v>
      </c>
      <c r="AF266" s="499">
        <f t="shared" si="27"/>
        <v>7.3878391689800307E-4</v>
      </c>
      <c r="AG266" s="188">
        <v>24</v>
      </c>
      <c r="AH266" s="410">
        <v>1</v>
      </c>
      <c r="AI266" s="410">
        <v>81</v>
      </c>
      <c r="AJ266" s="142">
        <v>374.04591368227699</v>
      </c>
      <c r="AK266" s="142">
        <v>19.340266639378999</v>
      </c>
      <c r="AL266" s="1"/>
      <c r="AM266" s="104" t="s">
        <v>1065</v>
      </c>
      <c r="AN266" s="411">
        <v>18</v>
      </c>
      <c r="AO266" s="499">
        <f t="shared" si="28"/>
        <v>6.8902158934313273E-4</v>
      </c>
      <c r="AP266" s="188">
        <v>1</v>
      </c>
      <c r="AQ266" s="410">
        <v>1</v>
      </c>
      <c r="AR266" s="410">
        <v>1</v>
      </c>
      <c r="AS266" s="142">
        <v>0</v>
      </c>
      <c r="AT266" s="142">
        <v>0</v>
      </c>
      <c r="AU266" s="1"/>
      <c r="AV266" s="104" t="s">
        <v>883</v>
      </c>
      <c r="AW266" s="411">
        <v>26</v>
      </c>
      <c r="AX266" s="499">
        <f t="shared" si="29"/>
        <v>8.0552715555968644E-4</v>
      </c>
      <c r="AY266" s="188">
        <v>4</v>
      </c>
      <c r="AZ266" s="410">
        <v>1</v>
      </c>
      <c r="BA266" s="410">
        <v>28</v>
      </c>
      <c r="BB266" s="142">
        <v>46.053254437869803</v>
      </c>
      <c r="BC266" s="142">
        <v>6.7862548167505299</v>
      </c>
      <c r="BD266" s="75"/>
    </row>
    <row r="267" spans="2:56" ht="11.25" customHeight="1" x14ac:dyDescent="0.25">
      <c r="B267" s="113"/>
      <c r="C267" s="104" t="s">
        <v>774</v>
      </c>
      <c r="D267" s="411">
        <v>187</v>
      </c>
      <c r="E267" s="499">
        <f t="shared" si="24"/>
        <v>7.9891313635353832E-4</v>
      </c>
      <c r="F267" s="188">
        <v>9</v>
      </c>
      <c r="G267" s="410">
        <v>1</v>
      </c>
      <c r="H267" s="410">
        <v>57</v>
      </c>
      <c r="I267" s="142">
        <v>79.731648031113295</v>
      </c>
      <c r="J267" s="142">
        <v>8.9292579776324796</v>
      </c>
      <c r="K267" s="1"/>
      <c r="L267" s="104" t="s">
        <v>1052</v>
      </c>
      <c r="M267" s="411">
        <v>43</v>
      </c>
      <c r="N267" s="310">
        <f t="shared" si="25"/>
        <v>7.8261502620850321E-4</v>
      </c>
      <c r="O267" s="410">
        <v>4</v>
      </c>
      <c r="P267" s="410">
        <v>1</v>
      </c>
      <c r="Q267" s="410">
        <v>29</v>
      </c>
      <c r="R267" s="142">
        <v>23.269875608437001</v>
      </c>
      <c r="S267" s="142">
        <v>4.8238859447997902</v>
      </c>
      <c r="T267" s="1"/>
      <c r="U267" s="104" t="s">
        <v>691</v>
      </c>
      <c r="V267" s="411">
        <v>58</v>
      </c>
      <c r="W267" s="499">
        <f t="shared" si="26"/>
        <v>7.6260600880941423E-4</v>
      </c>
      <c r="X267" s="188">
        <v>14</v>
      </c>
      <c r="Y267" s="410">
        <v>2</v>
      </c>
      <c r="Z267" s="410">
        <v>65</v>
      </c>
      <c r="AA267" s="142">
        <v>166.79429250891801</v>
      </c>
      <c r="AB267" s="142">
        <v>12.914886469068099</v>
      </c>
      <c r="AC267" s="1"/>
      <c r="AD267" s="104" t="s">
        <v>1083</v>
      </c>
      <c r="AE267" s="411">
        <v>33</v>
      </c>
      <c r="AF267" s="499">
        <f t="shared" si="27"/>
        <v>7.3878391689800307E-4</v>
      </c>
      <c r="AG267" s="188">
        <v>4</v>
      </c>
      <c r="AH267" s="410">
        <v>1</v>
      </c>
      <c r="AI267" s="410">
        <v>30</v>
      </c>
      <c r="AJ267" s="142">
        <v>23.213957759412299</v>
      </c>
      <c r="AK267" s="142">
        <v>4.8180865246913402</v>
      </c>
      <c r="AL267" s="1"/>
      <c r="AM267" s="104" t="s">
        <v>1204</v>
      </c>
      <c r="AN267" s="411">
        <v>18</v>
      </c>
      <c r="AO267" s="499">
        <f t="shared" si="28"/>
        <v>6.8902158934313273E-4</v>
      </c>
      <c r="AP267" s="188">
        <v>10</v>
      </c>
      <c r="AQ267" s="410">
        <v>1</v>
      </c>
      <c r="AR267" s="410">
        <v>25</v>
      </c>
      <c r="AS267" s="142">
        <v>37.950617283950599</v>
      </c>
      <c r="AT267" s="142">
        <v>6.1604072336129398</v>
      </c>
      <c r="AU267" s="1"/>
      <c r="AV267" s="104" t="s">
        <v>991</v>
      </c>
      <c r="AW267" s="411">
        <v>26</v>
      </c>
      <c r="AX267" s="499">
        <f t="shared" si="29"/>
        <v>8.0552715555968644E-4</v>
      </c>
      <c r="AY267" s="188">
        <v>7</v>
      </c>
      <c r="AZ267" s="410">
        <v>1</v>
      </c>
      <c r="BA267" s="410">
        <v>43</v>
      </c>
      <c r="BB267" s="142">
        <v>71.159763313609503</v>
      </c>
      <c r="BC267" s="142">
        <v>8.4356246546186195</v>
      </c>
      <c r="BD267" s="75"/>
    </row>
    <row r="268" spans="2:56" ht="11.25" customHeight="1" x14ac:dyDescent="0.25">
      <c r="B268" s="113"/>
      <c r="C268" s="104" t="s">
        <v>883</v>
      </c>
      <c r="D268" s="411">
        <v>187</v>
      </c>
      <c r="E268" s="499">
        <f t="shared" si="24"/>
        <v>7.9891313635353832E-4</v>
      </c>
      <c r="F268" s="188">
        <v>4</v>
      </c>
      <c r="G268" s="410">
        <v>1</v>
      </c>
      <c r="H268" s="410">
        <v>53</v>
      </c>
      <c r="I268" s="142">
        <v>77.881151877377107</v>
      </c>
      <c r="J268" s="142">
        <v>8.8250298513589804</v>
      </c>
      <c r="K268" s="1"/>
      <c r="L268" s="104" t="s">
        <v>849</v>
      </c>
      <c r="M268" s="411">
        <v>42</v>
      </c>
      <c r="N268" s="310">
        <f t="shared" si="25"/>
        <v>7.6441467676179378E-4</v>
      </c>
      <c r="O268" s="410">
        <v>1</v>
      </c>
      <c r="P268" s="410">
        <v>1</v>
      </c>
      <c r="Q268" s="410">
        <v>5</v>
      </c>
      <c r="R268" s="142">
        <v>1.39965986394558</v>
      </c>
      <c r="S268" s="142">
        <v>1.1830722141718899</v>
      </c>
      <c r="T268" s="1"/>
      <c r="U268" s="104" t="s">
        <v>742</v>
      </c>
      <c r="V268" s="411">
        <v>57</v>
      </c>
      <c r="W268" s="499">
        <f t="shared" si="26"/>
        <v>7.4945762934718291E-4</v>
      </c>
      <c r="X268" s="188">
        <v>1</v>
      </c>
      <c r="Y268" s="410">
        <v>1</v>
      </c>
      <c r="Z268" s="410">
        <v>7</v>
      </c>
      <c r="AA268" s="142">
        <v>0.65927977839335195</v>
      </c>
      <c r="AB268" s="142">
        <v>0.81196045371271097</v>
      </c>
      <c r="AC268" s="1"/>
      <c r="AD268" s="104" t="s">
        <v>697</v>
      </c>
      <c r="AE268" s="411">
        <v>32</v>
      </c>
      <c r="AF268" s="499">
        <f t="shared" si="27"/>
        <v>7.1639652547685149E-4</v>
      </c>
      <c r="AG268" s="188">
        <v>5</v>
      </c>
      <c r="AH268" s="410">
        <v>1</v>
      </c>
      <c r="AI268" s="410">
        <v>25</v>
      </c>
      <c r="AJ268" s="142">
        <v>30.921875</v>
      </c>
      <c r="AK268" s="142">
        <v>5.5607441048838098</v>
      </c>
      <c r="AL268" s="1"/>
      <c r="AM268" s="104" t="s">
        <v>713</v>
      </c>
      <c r="AN268" s="411">
        <v>17</v>
      </c>
      <c r="AO268" s="499">
        <f t="shared" si="28"/>
        <v>6.5074261215740316E-4</v>
      </c>
      <c r="AP268" s="188">
        <v>8</v>
      </c>
      <c r="AQ268" s="410">
        <v>1</v>
      </c>
      <c r="AR268" s="410">
        <v>48</v>
      </c>
      <c r="AS268" s="142">
        <v>130.99653979238801</v>
      </c>
      <c r="AT268" s="142">
        <v>11.44537198139</v>
      </c>
      <c r="AU268" s="1"/>
      <c r="AV268" s="104" t="s">
        <v>1122</v>
      </c>
      <c r="AW268" s="411">
        <v>26</v>
      </c>
      <c r="AX268" s="499">
        <f t="shared" si="29"/>
        <v>8.0552715555968644E-4</v>
      </c>
      <c r="AY268" s="188">
        <v>47</v>
      </c>
      <c r="AZ268" s="410">
        <v>7</v>
      </c>
      <c r="BA268" s="410">
        <v>226</v>
      </c>
      <c r="BB268" s="142">
        <v>1773.38461538462</v>
      </c>
      <c r="BC268" s="142">
        <v>42.111573413785102</v>
      </c>
      <c r="BD268" s="75"/>
    </row>
    <row r="269" spans="2:56" ht="11.25" customHeight="1" x14ac:dyDescent="0.25">
      <c r="B269" s="113"/>
      <c r="C269" s="104" t="s">
        <v>1004</v>
      </c>
      <c r="D269" s="411">
        <v>186</v>
      </c>
      <c r="E269" s="499">
        <f t="shared" si="24"/>
        <v>7.9464087359228943E-4</v>
      </c>
      <c r="F269" s="188">
        <v>1</v>
      </c>
      <c r="G269" s="410">
        <v>1</v>
      </c>
      <c r="H269" s="410">
        <v>15</v>
      </c>
      <c r="I269" s="142">
        <v>1.7346514047866799</v>
      </c>
      <c r="J269" s="142">
        <v>1.3170616556512</v>
      </c>
      <c r="K269" s="1"/>
      <c r="L269" s="104" t="s">
        <v>1032</v>
      </c>
      <c r="M269" s="411">
        <v>42</v>
      </c>
      <c r="N269" s="310">
        <f t="shared" si="25"/>
        <v>7.6441467676179378E-4</v>
      </c>
      <c r="O269" s="410">
        <v>2</v>
      </c>
      <c r="P269" s="410">
        <v>1</v>
      </c>
      <c r="Q269" s="410">
        <v>28</v>
      </c>
      <c r="R269" s="142">
        <v>17.761904761904798</v>
      </c>
      <c r="S269" s="142">
        <v>4.2144874850810501</v>
      </c>
      <c r="T269" s="1"/>
      <c r="U269" s="104" t="s">
        <v>981</v>
      </c>
      <c r="V269" s="411">
        <v>57</v>
      </c>
      <c r="W269" s="499">
        <f t="shared" si="26"/>
        <v>7.4945762934718291E-4</v>
      </c>
      <c r="X269" s="188">
        <v>9</v>
      </c>
      <c r="Y269" s="410">
        <v>2</v>
      </c>
      <c r="Z269" s="410">
        <v>51</v>
      </c>
      <c r="AA269" s="142">
        <v>63.939673745767898</v>
      </c>
      <c r="AB269" s="142">
        <v>7.9962287202010396</v>
      </c>
      <c r="AC269" s="1"/>
      <c r="AD269" s="104" t="s">
        <v>810</v>
      </c>
      <c r="AE269" s="411">
        <v>32</v>
      </c>
      <c r="AF269" s="499">
        <f t="shared" si="27"/>
        <v>7.1639652547685149E-4</v>
      </c>
      <c r="AG269" s="188">
        <v>76</v>
      </c>
      <c r="AH269" s="410">
        <v>1</v>
      </c>
      <c r="AI269" s="410">
        <v>273</v>
      </c>
      <c r="AJ269" s="142">
        <v>8672.796875</v>
      </c>
      <c r="AK269" s="142">
        <v>93.127852305312004</v>
      </c>
      <c r="AL269" s="1"/>
      <c r="AM269" s="104" t="s">
        <v>742</v>
      </c>
      <c r="AN269" s="411">
        <v>17</v>
      </c>
      <c r="AO269" s="499">
        <f t="shared" si="28"/>
        <v>6.5074261215740316E-4</v>
      </c>
      <c r="AP269" s="188">
        <v>1</v>
      </c>
      <c r="AQ269" s="410">
        <v>1</v>
      </c>
      <c r="AR269" s="410">
        <v>1</v>
      </c>
      <c r="AS269" s="142">
        <v>0</v>
      </c>
      <c r="AT269" s="142">
        <v>0</v>
      </c>
      <c r="AU269" s="1"/>
      <c r="AV269" s="104" t="s">
        <v>1151</v>
      </c>
      <c r="AW269" s="411">
        <v>26</v>
      </c>
      <c r="AX269" s="499">
        <f t="shared" si="29"/>
        <v>8.0552715555968644E-4</v>
      </c>
      <c r="AY269" s="188">
        <v>22</v>
      </c>
      <c r="AZ269" s="410">
        <v>6</v>
      </c>
      <c r="BA269" s="410">
        <v>95</v>
      </c>
      <c r="BB269" s="142">
        <v>425.78698224852099</v>
      </c>
      <c r="BC269" s="142">
        <v>20.634606423397599</v>
      </c>
      <c r="BD269" s="75"/>
    </row>
    <row r="270" spans="2:56" ht="11.25" customHeight="1" x14ac:dyDescent="0.25">
      <c r="B270" s="113"/>
      <c r="C270" s="104" t="s">
        <v>810</v>
      </c>
      <c r="D270" s="411">
        <v>185</v>
      </c>
      <c r="E270" s="499">
        <f t="shared" si="24"/>
        <v>7.9036861083104054E-4</v>
      </c>
      <c r="F270" s="188">
        <v>42</v>
      </c>
      <c r="G270" s="410">
        <v>1</v>
      </c>
      <c r="H270" s="410">
        <v>280</v>
      </c>
      <c r="I270" s="142">
        <v>4174.1769466764099</v>
      </c>
      <c r="J270" s="142">
        <v>64.607870624842604</v>
      </c>
      <c r="K270" s="1"/>
      <c r="L270" s="104" t="s">
        <v>1182</v>
      </c>
      <c r="M270" s="411">
        <v>42</v>
      </c>
      <c r="N270" s="310">
        <f t="shared" si="25"/>
        <v>7.6441467676179378E-4</v>
      </c>
      <c r="O270" s="410">
        <v>1</v>
      </c>
      <c r="P270" s="410">
        <v>1</v>
      </c>
      <c r="Q270" s="410">
        <v>7</v>
      </c>
      <c r="R270" s="142">
        <v>1.5351473922902501</v>
      </c>
      <c r="S270" s="142">
        <v>1.2390106505959699</v>
      </c>
      <c r="T270" s="1"/>
      <c r="U270" s="104" t="s">
        <v>1073</v>
      </c>
      <c r="V270" s="411">
        <v>56</v>
      </c>
      <c r="W270" s="499">
        <f t="shared" si="26"/>
        <v>7.3630924988495169E-4</v>
      </c>
      <c r="X270" s="188">
        <v>3</v>
      </c>
      <c r="Y270" s="410">
        <v>1</v>
      </c>
      <c r="Z270" s="410">
        <v>23</v>
      </c>
      <c r="AA270" s="142">
        <v>28.2385204081633</v>
      </c>
      <c r="AB270" s="142">
        <v>5.3139928874776698</v>
      </c>
      <c r="AC270" s="1"/>
      <c r="AD270" s="104" t="s">
        <v>945</v>
      </c>
      <c r="AE270" s="411">
        <v>32</v>
      </c>
      <c r="AF270" s="499">
        <f t="shared" si="27"/>
        <v>7.1639652547685149E-4</v>
      </c>
      <c r="AG270" s="188">
        <v>2</v>
      </c>
      <c r="AH270" s="410">
        <v>1</v>
      </c>
      <c r="AI270" s="410">
        <v>9</v>
      </c>
      <c r="AJ270" s="142">
        <v>4.83984375</v>
      </c>
      <c r="AK270" s="142">
        <v>2.1999644883497602</v>
      </c>
      <c r="AL270" s="1"/>
      <c r="AM270" s="104" t="s">
        <v>825</v>
      </c>
      <c r="AN270" s="411">
        <v>17</v>
      </c>
      <c r="AO270" s="499">
        <f t="shared" si="28"/>
        <v>6.5074261215740316E-4</v>
      </c>
      <c r="AP270" s="188">
        <v>8</v>
      </c>
      <c r="AQ270" s="410">
        <v>1</v>
      </c>
      <c r="AR270" s="410">
        <v>30</v>
      </c>
      <c r="AS270" s="142">
        <v>81.529411764705898</v>
      </c>
      <c r="AT270" s="142">
        <v>9.0293638626818993</v>
      </c>
      <c r="AU270" s="1"/>
      <c r="AV270" s="104" t="s">
        <v>811</v>
      </c>
      <c r="AW270" s="411">
        <v>25</v>
      </c>
      <c r="AX270" s="499">
        <f t="shared" si="29"/>
        <v>7.745453418843139E-4</v>
      </c>
      <c r="AY270" s="188">
        <v>3</v>
      </c>
      <c r="AZ270" s="410">
        <v>1</v>
      </c>
      <c r="BA270" s="410">
        <v>35</v>
      </c>
      <c r="BB270" s="142">
        <v>51.113599999999998</v>
      </c>
      <c r="BC270" s="142">
        <v>7.1493775952875804</v>
      </c>
      <c r="BD270" s="75"/>
    </row>
    <row r="271" spans="2:56" ht="11.25" customHeight="1" x14ac:dyDescent="0.25">
      <c r="B271" s="113"/>
      <c r="C271" s="104" t="s">
        <v>1157</v>
      </c>
      <c r="D271" s="411">
        <v>184</v>
      </c>
      <c r="E271" s="499">
        <f t="shared" si="24"/>
        <v>7.8609634806979165E-4</v>
      </c>
      <c r="F271" s="188">
        <v>13</v>
      </c>
      <c r="G271" s="410">
        <v>2</v>
      </c>
      <c r="H271" s="410">
        <v>82</v>
      </c>
      <c r="I271" s="142">
        <v>92.110940453686197</v>
      </c>
      <c r="J271" s="142">
        <v>9.5974444751551609</v>
      </c>
      <c r="K271" s="1"/>
      <c r="L271" s="104" t="s">
        <v>859</v>
      </c>
      <c r="M271" s="411">
        <v>40</v>
      </c>
      <c r="N271" s="310">
        <f t="shared" si="25"/>
        <v>7.2801397786837504E-4</v>
      </c>
      <c r="O271" s="410">
        <v>8</v>
      </c>
      <c r="P271" s="410">
        <v>1</v>
      </c>
      <c r="Q271" s="410">
        <v>31</v>
      </c>
      <c r="R271" s="142">
        <v>58.319375000000001</v>
      </c>
      <c r="S271" s="142">
        <v>7.6367123161737602</v>
      </c>
      <c r="T271" s="1"/>
      <c r="U271" s="104" t="s">
        <v>715</v>
      </c>
      <c r="V271" s="411">
        <v>55</v>
      </c>
      <c r="W271" s="499">
        <f t="shared" si="26"/>
        <v>7.2316087042272037E-4</v>
      </c>
      <c r="X271" s="188">
        <v>7</v>
      </c>
      <c r="Y271" s="410">
        <v>1</v>
      </c>
      <c r="Z271" s="410">
        <v>56</v>
      </c>
      <c r="AA271" s="142">
        <v>71.966942148760296</v>
      </c>
      <c r="AB271" s="142">
        <v>8.4833331980277809</v>
      </c>
      <c r="AC271" s="1"/>
      <c r="AD271" s="104" t="s">
        <v>1065</v>
      </c>
      <c r="AE271" s="411">
        <v>32</v>
      </c>
      <c r="AF271" s="499">
        <f t="shared" si="27"/>
        <v>7.1639652547685149E-4</v>
      </c>
      <c r="AG271" s="188">
        <v>1</v>
      </c>
      <c r="AH271" s="410">
        <v>1</v>
      </c>
      <c r="AI271" s="410">
        <v>4</v>
      </c>
      <c r="AJ271" s="142">
        <v>0.33984375</v>
      </c>
      <c r="AK271" s="142">
        <v>0.58296119081805098</v>
      </c>
      <c r="AL271" s="1"/>
      <c r="AM271" s="104" t="s">
        <v>846</v>
      </c>
      <c r="AN271" s="411">
        <v>17</v>
      </c>
      <c r="AO271" s="499">
        <f t="shared" si="28"/>
        <v>6.5074261215740316E-4</v>
      </c>
      <c r="AP271" s="188">
        <v>3</v>
      </c>
      <c r="AQ271" s="410">
        <v>1</v>
      </c>
      <c r="AR271" s="410">
        <v>35</v>
      </c>
      <c r="AS271" s="142">
        <v>63.1695501730104</v>
      </c>
      <c r="AT271" s="142">
        <v>7.94792741367272</v>
      </c>
      <c r="AU271" s="1"/>
      <c r="AV271" s="104" t="s">
        <v>1014</v>
      </c>
      <c r="AW271" s="411">
        <v>25</v>
      </c>
      <c r="AX271" s="499">
        <f t="shared" si="29"/>
        <v>7.745453418843139E-4</v>
      </c>
      <c r="AY271" s="188">
        <v>9</v>
      </c>
      <c r="AZ271" s="410">
        <v>2</v>
      </c>
      <c r="BA271" s="410">
        <v>26</v>
      </c>
      <c r="BB271" s="142">
        <v>40.809600000000003</v>
      </c>
      <c r="BC271" s="142">
        <v>6.3882391940189596</v>
      </c>
      <c r="BD271" s="75"/>
    </row>
    <row r="272" spans="2:56" ht="11.25" customHeight="1" x14ac:dyDescent="0.25">
      <c r="B272" s="113"/>
      <c r="C272" s="104" t="s">
        <v>1189</v>
      </c>
      <c r="D272" s="411">
        <v>183</v>
      </c>
      <c r="E272" s="499">
        <f t="shared" si="24"/>
        <v>7.8182408530854286E-4</v>
      </c>
      <c r="F272" s="188">
        <v>12</v>
      </c>
      <c r="G272" s="410">
        <v>1</v>
      </c>
      <c r="H272" s="410">
        <v>53</v>
      </c>
      <c r="I272" s="142">
        <v>76.521424945504506</v>
      </c>
      <c r="J272" s="142">
        <v>8.7476525391389703</v>
      </c>
      <c r="K272" s="1"/>
      <c r="L272" s="104" t="s">
        <v>991</v>
      </c>
      <c r="M272" s="411">
        <v>40</v>
      </c>
      <c r="N272" s="310">
        <f t="shared" si="25"/>
        <v>7.2801397786837504E-4</v>
      </c>
      <c r="O272" s="410">
        <v>3</v>
      </c>
      <c r="P272" s="410">
        <v>1</v>
      </c>
      <c r="Q272" s="410">
        <v>18</v>
      </c>
      <c r="R272" s="142">
        <v>13.76</v>
      </c>
      <c r="S272" s="142">
        <v>3.7094473981982801</v>
      </c>
      <c r="T272" s="1"/>
      <c r="U272" s="104" t="s">
        <v>1083</v>
      </c>
      <c r="V272" s="411">
        <v>55</v>
      </c>
      <c r="W272" s="499">
        <f t="shared" si="26"/>
        <v>7.2316087042272037E-4</v>
      </c>
      <c r="X272" s="188">
        <v>3</v>
      </c>
      <c r="Y272" s="410">
        <v>1</v>
      </c>
      <c r="Z272" s="410">
        <v>22</v>
      </c>
      <c r="AA272" s="142">
        <v>8.1963636363636407</v>
      </c>
      <c r="AB272" s="142">
        <v>2.8629292056150502</v>
      </c>
      <c r="AC272" s="1"/>
      <c r="AD272" s="104" t="s">
        <v>1067</v>
      </c>
      <c r="AE272" s="411">
        <v>32</v>
      </c>
      <c r="AF272" s="499">
        <f t="shared" si="27"/>
        <v>7.1639652547685149E-4</v>
      </c>
      <c r="AG272" s="188">
        <v>35</v>
      </c>
      <c r="AH272" s="410">
        <v>3</v>
      </c>
      <c r="AI272" s="410">
        <v>191</v>
      </c>
      <c r="AJ272" s="142">
        <v>972.46484375</v>
      </c>
      <c r="AK272" s="142">
        <v>31.1843685802679</v>
      </c>
      <c r="AL272" s="1"/>
      <c r="AM272" s="104" t="s">
        <v>883</v>
      </c>
      <c r="AN272" s="411">
        <v>17</v>
      </c>
      <c r="AO272" s="499">
        <f t="shared" si="28"/>
        <v>6.5074261215740316E-4</v>
      </c>
      <c r="AP272" s="188">
        <v>3</v>
      </c>
      <c r="AQ272" s="410">
        <v>1</v>
      </c>
      <c r="AR272" s="410">
        <v>39</v>
      </c>
      <c r="AS272" s="142">
        <v>78.837370242214504</v>
      </c>
      <c r="AT272" s="142">
        <v>8.8790410654650405</v>
      </c>
      <c r="AU272" s="1"/>
      <c r="AV272" s="104" t="s">
        <v>1019</v>
      </c>
      <c r="AW272" s="411">
        <v>25</v>
      </c>
      <c r="AX272" s="499">
        <f t="shared" si="29"/>
        <v>7.745453418843139E-4</v>
      </c>
      <c r="AY272" s="188">
        <v>6</v>
      </c>
      <c r="AZ272" s="410">
        <v>1</v>
      </c>
      <c r="BA272" s="410">
        <v>26</v>
      </c>
      <c r="BB272" s="142">
        <v>28.8</v>
      </c>
      <c r="BC272" s="142">
        <v>5.3665631459994998</v>
      </c>
      <c r="BD272" s="75"/>
    </row>
    <row r="273" spans="2:56" ht="11.25" customHeight="1" x14ac:dyDescent="0.25">
      <c r="B273" s="113"/>
      <c r="C273" s="104" t="s">
        <v>1166</v>
      </c>
      <c r="D273" s="411">
        <v>179</v>
      </c>
      <c r="E273" s="499">
        <f t="shared" si="24"/>
        <v>7.647350342635473E-4</v>
      </c>
      <c r="F273" s="188">
        <v>1</v>
      </c>
      <c r="G273" s="410">
        <v>1</v>
      </c>
      <c r="H273" s="410">
        <v>4</v>
      </c>
      <c r="I273" s="142">
        <v>0.11841078618020701</v>
      </c>
      <c r="J273" s="142">
        <v>0.34410868367451403</v>
      </c>
      <c r="K273" s="1"/>
      <c r="L273" s="104" t="s">
        <v>682</v>
      </c>
      <c r="M273" s="411">
        <v>39</v>
      </c>
      <c r="N273" s="310">
        <f t="shared" si="25"/>
        <v>7.0981362842166573E-4</v>
      </c>
      <c r="O273" s="410">
        <v>4</v>
      </c>
      <c r="P273" s="410">
        <v>1</v>
      </c>
      <c r="Q273" s="410">
        <v>53</v>
      </c>
      <c r="R273" s="142">
        <v>73.563445101906595</v>
      </c>
      <c r="S273" s="142">
        <v>8.5769134950695793</v>
      </c>
      <c r="T273" s="1"/>
      <c r="U273" s="104" t="s">
        <v>697</v>
      </c>
      <c r="V273" s="411">
        <v>54</v>
      </c>
      <c r="W273" s="499">
        <f t="shared" si="26"/>
        <v>7.1001249096048916E-4</v>
      </c>
      <c r="X273" s="188">
        <v>7</v>
      </c>
      <c r="Y273" s="410">
        <v>1</v>
      </c>
      <c r="Z273" s="410">
        <v>44</v>
      </c>
      <c r="AA273" s="142">
        <v>80.112825788751707</v>
      </c>
      <c r="AB273" s="142">
        <v>8.9505768411176607</v>
      </c>
      <c r="AC273" s="1"/>
      <c r="AD273" s="104" t="s">
        <v>851</v>
      </c>
      <c r="AE273" s="411">
        <v>31</v>
      </c>
      <c r="AF273" s="499">
        <f t="shared" si="27"/>
        <v>6.940091340556998E-4</v>
      </c>
      <c r="AG273" s="188">
        <v>48</v>
      </c>
      <c r="AH273" s="410">
        <v>1</v>
      </c>
      <c r="AI273" s="410">
        <v>351</v>
      </c>
      <c r="AJ273" s="142">
        <v>8023.92715920916</v>
      </c>
      <c r="AK273" s="142">
        <v>89.576376122330103</v>
      </c>
      <c r="AL273" s="1"/>
      <c r="AM273" s="104" t="s">
        <v>886</v>
      </c>
      <c r="AN273" s="411">
        <v>17</v>
      </c>
      <c r="AO273" s="499">
        <f t="shared" si="28"/>
        <v>6.5074261215740316E-4</v>
      </c>
      <c r="AP273" s="188">
        <v>8</v>
      </c>
      <c r="AQ273" s="410">
        <v>3</v>
      </c>
      <c r="AR273" s="410">
        <v>19</v>
      </c>
      <c r="AS273" s="142">
        <v>26.7128027681661</v>
      </c>
      <c r="AT273" s="142">
        <v>5.1684429732914801</v>
      </c>
      <c r="AU273" s="1"/>
      <c r="AV273" s="104" t="s">
        <v>1209</v>
      </c>
      <c r="AW273" s="411">
        <v>25</v>
      </c>
      <c r="AX273" s="499">
        <f t="shared" si="29"/>
        <v>7.745453418843139E-4</v>
      </c>
      <c r="AY273" s="188">
        <v>6</v>
      </c>
      <c r="AZ273" s="410">
        <v>1</v>
      </c>
      <c r="BA273" s="410">
        <v>26</v>
      </c>
      <c r="BB273" s="142">
        <v>32.799999999999997</v>
      </c>
      <c r="BC273" s="142">
        <v>5.7271284253105401</v>
      </c>
      <c r="BD273" s="75"/>
    </row>
    <row r="274" spans="2:56" ht="11.25" customHeight="1" x14ac:dyDescent="0.25">
      <c r="B274" s="113"/>
      <c r="C274" s="104" t="s">
        <v>710</v>
      </c>
      <c r="D274" s="411">
        <v>177</v>
      </c>
      <c r="E274" s="499">
        <f t="shared" si="24"/>
        <v>7.5619050874104962E-4</v>
      </c>
      <c r="F274" s="188">
        <v>10</v>
      </c>
      <c r="G274" s="410">
        <v>1</v>
      </c>
      <c r="H274" s="410">
        <v>61</v>
      </c>
      <c r="I274" s="142">
        <v>158.098502984455</v>
      </c>
      <c r="J274" s="142">
        <v>12.5737227178133</v>
      </c>
      <c r="K274" s="1"/>
      <c r="L274" s="104" t="s">
        <v>712</v>
      </c>
      <c r="M274" s="411">
        <v>39</v>
      </c>
      <c r="N274" s="310">
        <f t="shared" si="25"/>
        <v>7.0981362842166573E-4</v>
      </c>
      <c r="O274" s="410">
        <v>6</v>
      </c>
      <c r="P274" s="410">
        <v>1</v>
      </c>
      <c r="Q274" s="410">
        <v>18</v>
      </c>
      <c r="R274" s="142">
        <v>21.614727153188699</v>
      </c>
      <c r="S274" s="142">
        <v>4.6491641348944297</v>
      </c>
      <c r="T274" s="1"/>
      <c r="U274" s="104" t="s">
        <v>1004</v>
      </c>
      <c r="V274" s="411">
        <v>54</v>
      </c>
      <c r="W274" s="499">
        <f t="shared" si="26"/>
        <v>7.1001249096048916E-4</v>
      </c>
      <c r="X274" s="188">
        <v>1</v>
      </c>
      <c r="Y274" s="410">
        <v>1</v>
      </c>
      <c r="Z274" s="410">
        <v>3</v>
      </c>
      <c r="AA274" s="142">
        <v>0.53395061728395099</v>
      </c>
      <c r="AB274" s="142">
        <v>0.73071924655366105</v>
      </c>
      <c r="AC274" s="1"/>
      <c r="AD274" s="104" t="s">
        <v>885</v>
      </c>
      <c r="AE274" s="411">
        <v>31</v>
      </c>
      <c r="AF274" s="499">
        <f t="shared" si="27"/>
        <v>6.940091340556998E-4</v>
      </c>
      <c r="AG274" s="188">
        <v>2</v>
      </c>
      <c r="AH274" s="410">
        <v>1</v>
      </c>
      <c r="AI274" s="410">
        <v>10</v>
      </c>
      <c r="AJ274" s="142">
        <v>6.2247658688865801</v>
      </c>
      <c r="AK274" s="142">
        <v>2.4949480693767101</v>
      </c>
      <c r="AL274" s="1"/>
      <c r="AM274" s="104" t="s">
        <v>912</v>
      </c>
      <c r="AN274" s="411">
        <v>17</v>
      </c>
      <c r="AO274" s="499">
        <f t="shared" si="28"/>
        <v>6.5074261215740316E-4</v>
      </c>
      <c r="AP274" s="188">
        <v>2</v>
      </c>
      <c r="AQ274" s="410">
        <v>1</v>
      </c>
      <c r="AR274" s="410">
        <v>12</v>
      </c>
      <c r="AS274" s="142">
        <v>8.3391003460207607</v>
      </c>
      <c r="AT274" s="142">
        <v>2.8877500490902501</v>
      </c>
      <c r="AU274" s="1"/>
      <c r="AV274" s="104" t="s">
        <v>682</v>
      </c>
      <c r="AW274" s="411">
        <v>24</v>
      </c>
      <c r="AX274" s="499">
        <f t="shared" si="29"/>
        <v>7.4356352820894136E-4</v>
      </c>
      <c r="AY274" s="188">
        <v>3</v>
      </c>
      <c r="AZ274" s="410">
        <v>1</v>
      </c>
      <c r="BA274" s="410">
        <v>17</v>
      </c>
      <c r="BB274" s="142">
        <v>10.8055555555556</v>
      </c>
      <c r="BC274" s="142">
        <v>3.2871804872193402</v>
      </c>
      <c r="BD274" s="75"/>
    </row>
    <row r="275" spans="2:56" ht="11.25" customHeight="1" x14ac:dyDescent="0.25">
      <c r="B275" s="113"/>
      <c r="C275" s="104" t="s">
        <v>715</v>
      </c>
      <c r="D275" s="411">
        <v>176</v>
      </c>
      <c r="E275" s="499">
        <f t="shared" si="24"/>
        <v>7.5191824597980073E-4</v>
      </c>
      <c r="F275" s="188">
        <v>6</v>
      </c>
      <c r="G275" s="410">
        <v>1</v>
      </c>
      <c r="H275" s="410">
        <v>56</v>
      </c>
      <c r="I275" s="142">
        <v>59.527763429752099</v>
      </c>
      <c r="J275" s="142">
        <v>7.7154237362410703</v>
      </c>
      <c r="K275" s="1"/>
      <c r="L275" s="104" t="s">
        <v>722</v>
      </c>
      <c r="M275" s="411">
        <v>39</v>
      </c>
      <c r="N275" s="310">
        <f t="shared" si="25"/>
        <v>7.0981362842166573E-4</v>
      </c>
      <c r="O275" s="410">
        <v>3</v>
      </c>
      <c r="P275" s="410">
        <v>1</v>
      </c>
      <c r="Q275" s="410">
        <v>7</v>
      </c>
      <c r="R275" s="142">
        <v>3.3425378040762701</v>
      </c>
      <c r="S275" s="142">
        <v>1.82826086871548</v>
      </c>
      <c r="T275" s="1"/>
      <c r="U275" s="104" t="s">
        <v>859</v>
      </c>
      <c r="V275" s="411">
        <v>53</v>
      </c>
      <c r="W275" s="499">
        <f t="shared" si="26"/>
        <v>6.9686411149825784E-4</v>
      </c>
      <c r="X275" s="188">
        <v>10</v>
      </c>
      <c r="Y275" s="410">
        <v>2</v>
      </c>
      <c r="Z275" s="410">
        <v>57</v>
      </c>
      <c r="AA275" s="142">
        <v>71.509433962264197</v>
      </c>
      <c r="AB275" s="142">
        <v>8.4563250861271992</v>
      </c>
      <c r="AC275" s="1"/>
      <c r="AD275" s="104" t="s">
        <v>905</v>
      </c>
      <c r="AE275" s="411">
        <v>31</v>
      </c>
      <c r="AF275" s="499">
        <f t="shared" si="27"/>
        <v>6.940091340556998E-4</v>
      </c>
      <c r="AG275" s="188">
        <v>8</v>
      </c>
      <c r="AH275" s="410">
        <v>1</v>
      </c>
      <c r="AI275" s="410">
        <v>28</v>
      </c>
      <c r="AJ275" s="142">
        <v>63.931321540062399</v>
      </c>
      <c r="AK275" s="142">
        <v>7.9957064440900103</v>
      </c>
      <c r="AL275" s="1"/>
      <c r="AM275" s="104" t="s">
        <v>980</v>
      </c>
      <c r="AN275" s="411">
        <v>17</v>
      </c>
      <c r="AO275" s="499">
        <f t="shared" si="28"/>
        <v>6.5074261215740316E-4</v>
      </c>
      <c r="AP275" s="188">
        <v>16</v>
      </c>
      <c r="AQ275" s="410">
        <v>3</v>
      </c>
      <c r="AR275" s="410">
        <v>56</v>
      </c>
      <c r="AS275" s="142">
        <v>163.19031141868501</v>
      </c>
      <c r="AT275" s="142">
        <v>12.774596330948601</v>
      </c>
      <c r="AU275" s="1"/>
      <c r="AV275" s="104" t="s">
        <v>749</v>
      </c>
      <c r="AW275" s="411">
        <v>24</v>
      </c>
      <c r="AX275" s="499">
        <f t="shared" si="29"/>
        <v>7.4356352820894136E-4</v>
      </c>
      <c r="AY275" s="188">
        <v>5</v>
      </c>
      <c r="AZ275" s="410">
        <v>1</v>
      </c>
      <c r="BA275" s="410">
        <v>19</v>
      </c>
      <c r="BB275" s="142">
        <v>23.6232638888889</v>
      </c>
      <c r="BC275" s="142">
        <v>4.8603769286845298</v>
      </c>
      <c r="BD275" s="75"/>
    </row>
    <row r="276" spans="2:56" ht="11.25" customHeight="1" x14ac:dyDescent="0.25">
      <c r="B276" s="113"/>
      <c r="C276" s="104" t="s">
        <v>691</v>
      </c>
      <c r="D276" s="411">
        <v>174</v>
      </c>
      <c r="E276" s="499">
        <f t="shared" si="24"/>
        <v>7.4337372045730305E-4</v>
      </c>
      <c r="F276" s="188">
        <v>15</v>
      </c>
      <c r="G276" s="410">
        <v>1</v>
      </c>
      <c r="H276" s="410">
        <v>65</v>
      </c>
      <c r="I276" s="142">
        <v>188.42198441009401</v>
      </c>
      <c r="J276" s="142">
        <v>13.7266887635035</v>
      </c>
      <c r="K276" s="1"/>
      <c r="L276" s="104" t="s">
        <v>802</v>
      </c>
      <c r="M276" s="411">
        <v>39</v>
      </c>
      <c r="N276" s="310">
        <f t="shared" si="25"/>
        <v>7.0981362842166573E-4</v>
      </c>
      <c r="O276" s="410">
        <v>4</v>
      </c>
      <c r="P276" s="410">
        <v>1</v>
      </c>
      <c r="Q276" s="410">
        <v>25</v>
      </c>
      <c r="R276" s="142">
        <v>24.281393819855399</v>
      </c>
      <c r="S276" s="142">
        <v>4.9276154293791397</v>
      </c>
      <c r="T276" s="1"/>
      <c r="U276" s="104" t="s">
        <v>719</v>
      </c>
      <c r="V276" s="411">
        <v>52</v>
      </c>
      <c r="W276" s="499">
        <f t="shared" si="26"/>
        <v>6.8371573203602652E-4</v>
      </c>
      <c r="X276" s="188">
        <v>5</v>
      </c>
      <c r="Y276" s="410">
        <v>1</v>
      </c>
      <c r="Z276" s="410">
        <v>19</v>
      </c>
      <c r="AA276" s="142">
        <v>19.711168639053302</v>
      </c>
      <c r="AB276" s="142">
        <v>4.4397261896487796</v>
      </c>
      <c r="AC276" s="1"/>
      <c r="AD276" s="104" t="s">
        <v>988</v>
      </c>
      <c r="AE276" s="411">
        <v>31</v>
      </c>
      <c r="AF276" s="499">
        <f t="shared" si="27"/>
        <v>6.940091340556998E-4</v>
      </c>
      <c r="AG276" s="188">
        <v>2</v>
      </c>
      <c r="AH276" s="410">
        <v>1</v>
      </c>
      <c r="AI276" s="410">
        <v>23</v>
      </c>
      <c r="AJ276" s="142">
        <v>16.6951092611863</v>
      </c>
      <c r="AK276" s="142">
        <v>4.0859649118887802</v>
      </c>
      <c r="AL276" s="1"/>
      <c r="AM276" s="104" t="s">
        <v>996</v>
      </c>
      <c r="AN276" s="411">
        <v>17</v>
      </c>
      <c r="AO276" s="499">
        <f t="shared" si="28"/>
        <v>6.5074261215740316E-4</v>
      </c>
      <c r="AP276" s="188">
        <v>6</v>
      </c>
      <c r="AQ276" s="410">
        <v>1</v>
      </c>
      <c r="AR276" s="410">
        <v>27</v>
      </c>
      <c r="AS276" s="142">
        <v>70.006920415224897</v>
      </c>
      <c r="AT276" s="142">
        <v>8.3670138290327305</v>
      </c>
      <c r="AU276" s="1"/>
      <c r="AV276" s="104" t="s">
        <v>773</v>
      </c>
      <c r="AW276" s="411">
        <v>24</v>
      </c>
      <c r="AX276" s="499">
        <f t="shared" si="29"/>
        <v>7.4356352820894136E-4</v>
      </c>
      <c r="AY276" s="188">
        <v>18</v>
      </c>
      <c r="AZ276" s="410">
        <v>2</v>
      </c>
      <c r="BA276" s="410">
        <v>78</v>
      </c>
      <c r="BB276" s="142">
        <v>398.409722222222</v>
      </c>
      <c r="BC276" s="142">
        <v>19.960203461443498</v>
      </c>
      <c r="BD276" s="75"/>
    </row>
    <row r="277" spans="2:56" ht="11.25" customHeight="1" x14ac:dyDescent="0.25">
      <c r="B277" s="113"/>
      <c r="C277" s="104" t="s">
        <v>980</v>
      </c>
      <c r="D277" s="411">
        <v>174</v>
      </c>
      <c r="E277" s="499">
        <f t="shared" si="24"/>
        <v>7.4337372045730305E-4</v>
      </c>
      <c r="F277" s="188">
        <v>14</v>
      </c>
      <c r="G277" s="410">
        <v>2</v>
      </c>
      <c r="H277" s="410">
        <v>72</v>
      </c>
      <c r="I277" s="142">
        <v>124.989595719382</v>
      </c>
      <c r="J277" s="142">
        <v>11.1798745842421</v>
      </c>
      <c r="K277" s="1"/>
      <c r="L277" s="104" t="s">
        <v>810</v>
      </c>
      <c r="M277" s="411">
        <v>39</v>
      </c>
      <c r="N277" s="310">
        <f t="shared" si="25"/>
        <v>7.0981362842166573E-4</v>
      </c>
      <c r="O277" s="410">
        <v>29</v>
      </c>
      <c r="P277" s="410">
        <v>1</v>
      </c>
      <c r="Q277" s="410">
        <v>153</v>
      </c>
      <c r="R277" s="142">
        <v>1847.58316896778</v>
      </c>
      <c r="S277" s="142">
        <v>42.983522063318503</v>
      </c>
      <c r="T277" s="1"/>
      <c r="U277" s="104" t="s">
        <v>768</v>
      </c>
      <c r="V277" s="411">
        <v>52</v>
      </c>
      <c r="W277" s="499">
        <f t="shared" si="26"/>
        <v>6.8371573203602652E-4</v>
      </c>
      <c r="X277" s="188">
        <v>1</v>
      </c>
      <c r="Y277" s="410">
        <v>1</v>
      </c>
      <c r="Z277" s="410">
        <v>7</v>
      </c>
      <c r="AA277" s="142">
        <v>0.72004437869822502</v>
      </c>
      <c r="AB277" s="142">
        <v>0.84855428741962302</v>
      </c>
      <c r="AC277" s="1"/>
      <c r="AD277" s="104" t="s">
        <v>1122</v>
      </c>
      <c r="AE277" s="411">
        <v>31</v>
      </c>
      <c r="AF277" s="499">
        <f t="shared" si="27"/>
        <v>6.940091340556998E-4</v>
      </c>
      <c r="AG277" s="188">
        <v>44</v>
      </c>
      <c r="AH277" s="410">
        <v>7</v>
      </c>
      <c r="AI277" s="410">
        <v>141</v>
      </c>
      <c r="AJ277" s="142">
        <v>946.95941727367301</v>
      </c>
      <c r="AK277" s="142">
        <v>30.772705719089299</v>
      </c>
      <c r="AL277" s="1"/>
      <c r="AM277" s="104" t="s">
        <v>1042</v>
      </c>
      <c r="AN277" s="411">
        <v>17</v>
      </c>
      <c r="AO277" s="499">
        <f t="shared" si="28"/>
        <v>6.5074261215740316E-4</v>
      </c>
      <c r="AP277" s="188">
        <v>7</v>
      </c>
      <c r="AQ277" s="410">
        <v>1</v>
      </c>
      <c r="AR277" s="410">
        <v>20</v>
      </c>
      <c r="AS277" s="142">
        <v>24.8304498269896</v>
      </c>
      <c r="AT277" s="142">
        <v>4.9830161375405604</v>
      </c>
      <c r="AU277" s="1"/>
      <c r="AV277" s="104" t="s">
        <v>913</v>
      </c>
      <c r="AW277" s="411">
        <v>24</v>
      </c>
      <c r="AX277" s="499">
        <f t="shared" si="29"/>
        <v>7.4356352820894136E-4</v>
      </c>
      <c r="AY277" s="188">
        <v>9</v>
      </c>
      <c r="AZ277" s="410">
        <v>2</v>
      </c>
      <c r="BA277" s="410">
        <v>35</v>
      </c>
      <c r="BB277" s="142">
        <v>74.0763888888889</v>
      </c>
      <c r="BC277" s="142">
        <v>8.6067641357765208</v>
      </c>
      <c r="BD277" s="75"/>
    </row>
    <row r="278" spans="2:56" ht="11.25" customHeight="1" x14ac:dyDescent="0.25">
      <c r="B278" s="113"/>
      <c r="C278" s="104" t="s">
        <v>1014</v>
      </c>
      <c r="D278" s="411">
        <v>173</v>
      </c>
      <c r="E278" s="499">
        <f t="shared" si="24"/>
        <v>7.3910145769605416E-4</v>
      </c>
      <c r="F278" s="188">
        <v>7</v>
      </c>
      <c r="G278" s="410">
        <v>1</v>
      </c>
      <c r="H278" s="410">
        <v>45</v>
      </c>
      <c r="I278" s="142">
        <v>37.209529219152003</v>
      </c>
      <c r="J278" s="142">
        <v>6.0999614112838403</v>
      </c>
      <c r="K278" s="1"/>
      <c r="L278" s="104" t="s">
        <v>1150</v>
      </c>
      <c r="M278" s="411">
        <v>39</v>
      </c>
      <c r="N278" s="310">
        <f t="shared" si="25"/>
        <v>7.0981362842166573E-4</v>
      </c>
      <c r="O278" s="410">
        <v>15</v>
      </c>
      <c r="P278" s="410">
        <v>1</v>
      </c>
      <c r="Q278" s="410">
        <v>52</v>
      </c>
      <c r="R278" s="142">
        <v>175.17291255752801</v>
      </c>
      <c r="S278" s="142">
        <v>13.235290422107401</v>
      </c>
      <c r="T278" s="1"/>
      <c r="U278" s="104" t="s">
        <v>851</v>
      </c>
      <c r="V278" s="411">
        <v>52</v>
      </c>
      <c r="W278" s="499">
        <f t="shared" si="26"/>
        <v>6.8371573203602652E-4</v>
      </c>
      <c r="X278" s="188">
        <v>19</v>
      </c>
      <c r="Y278" s="410">
        <v>1</v>
      </c>
      <c r="Z278" s="410">
        <v>177</v>
      </c>
      <c r="AA278" s="142">
        <v>1133.95673076923</v>
      </c>
      <c r="AB278" s="142">
        <v>33.674274019928497</v>
      </c>
      <c r="AC278" s="1"/>
      <c r="AD278" s="104" t="s">
        <v>1123</v>
      </c>
      <c r="AE278" s="411">
        <v>31</v>
      </c>
      <c r="AF278" s="499">
        <f t="shared" si="27"/>
        <v>6.940091340556998E-4</v>
      </c>
      <c r="AG278" s="188">
        <v>32</v>
      </c>
      <c r="AH278" s="410">
        <v>3</v>
      </c>
      <c r="AI278" s="410">
        <v>120</v>
      </c>
      <c r="AJ278" s="142">
        <v>608.52861602497399</v>
      </c>
      <c r="AK278" s="142">
        <v>24.668372788349298</v>
      </c>
      <c r="AL278" s="1"/>
      <c r="AM278" s="104" t="s">
        <v>1189</v>
      </c>
      <c r="AN278" s="411">
        <v>17</v>
      </c>
      <c r="AO278" s="499">
        <f t="shared" si="28"/>
        <v>6.5074261215740316E-4</v>
      </c>
      <c r="AP278" s="188">
        <v>13</v>
      </c>
      <c r="AQ278" s="410">
        <v>1</v>
      </c>
      <c r="AR278" s="410">
        <v>28</v>
      </c>
      <c r="AS278" s="142">
        <v>44.705882352941202</v>
      </c>
      <c r="AT278" s="142">
        <v>6.6862457592389699</v>
      </c>
      <c r="AU278" s="1"/>
      <c r="AV278" s="104" t="s">
        <v>945</v>
      </c>
      <c r="AW278" s="411">
        <v>24</v>
      </c>
      <c r="AX278" s="499">
        <f t="shared" si="29"/>
        <v>7.4356352820894136E-4</v>
      </c>
      <c r="AY278" s="188">
        <v>6</v>
      </c>
      <c r="AZ278" s="410">
        <v>1</v>
      </c>
      <c r="BA278" s="410">
        <v>55</v>
      </c>
      <c r="BB278" s="142">
        <v>115.456597222222</v>
      </c>
      <c r="BC278" s="142">
        <v>10.745073160394099</v>
      </c>
      <c r="BD278" s="75"/>
    </row>
    <row r="279" spans="2:56" ht="11.25" customHeight="1" x14ac:dyDescent="0.25">
      <c r="B279" s="113"/>
      <c r="C279" s="104" t="s">
        <v>1072</v>
      </c>
      <c r="D279" s="411">
        <v>172</v>
      </c>
      <c r="E279" s="499">
        <f t="shared" si="24"/>
        <v>7.3482919493480527E-4</v>
      </c>
      <c r="F279" s="188">
        <v>13</v>
      </c>
      <c r="G279" s="410">
        <v>1</v>
      </c>
      <c r="H279" s="410">
        <v>189</v>
      </c>
      <c r="I279" s="142">
        <v>674.32923201730705</v>
      </c>
      <c r="J279" s="142">
        <v>25.9678499690927</v>
      </c>
      <c r="K279" s="1"/>
      <c r="L279" s="104" t="s">
        <v>1176</v>
      </c>
      <c r="M279" s="411">
        <v>39</v>
      </c>
      <c r="N279" s="310">
        <f t="shared" si="25"/>
        <v>7.0981362842166573E-4</v>
      </c>
      <c r="O279" s="410">
        <v>4</v>
      </c>
      <c r="P279" s="410">
        <v>1</v>
      </c>
      <c r="Q279" s="410">
        <v>22</v>
      </c>
      <c r="R279" s="142">
        <v>14.9125575279421</v>
      </c>
      <c r="S279" s="142">
        <v>3.8616780715049401</v>
      </c>
      <c r="T279" s="1"/>
      <c r="U279" s="104" t="s">
        <v>906</v>
      </c>
      <c r="V279" s="411">
        <v>52</v>
      </c>
      <c r="W279" s="499">
        <f t="shared" si="26"/>
        <v>6.8371573203602652E-4</v>
      </c>
      <c r="X279" s="188">
        <v>3</v>
      </c>
      <c r="Y279" s="410">
        <v>1</v>
      </c>
      <c r="Z279" s="410">
        <v>29</v>
      </c>
      <c r="AA279" s="142">
        <v>22.669748520710101</v>
      </c>
      <c r="AB279" s="142">
        <v>4.7612759341073696</v>
      </c>
      <c r="AC279" s="1"/>
      <c r="AD279" s="104" t="s">
        <v>766</v>
      </c>
      <c r="AE279" s="411">
        <v>30</v>
      </c>
      <c r="AF279" s="499">
        <f t="shared" si="27"/>
        <v>6.7162174263454822E-4</v>
      </c>
      <c r="AG279" s="188">
        <v>1</v>
      </c>
      <c r="AH279" s="410">
        <v>1</v>
      </c>
      <c r="AI279" s="410">
        <v>5</v>
      </c>
      <c r="AJ279" s="142">
        <v>1.1155555555555601</v>
      </c>
      <c r="AK279" s="142">
        <v>1.05619863451699</v>
      </c>
      <c r="AL279" s="1"/>
      <c r="AM279" s="104" t="s">
        <v>789</v>
      </c>
      <c r="AN279" s="411">
        <v>16</v>
      </c>
      <c r="AO279" s="499">
        <f t="shared" si="28"/>
        <v>6.124636349716736E-4</v>
      </c>
      <c r="AP279" s="188">
        <v>5</v>
      </c>
      <c r="AQ279" s="410">
        <v>1</v>
      </c>
      <c r="AR279" s="410">
        <v>15</v>
      </c>
      <c r="AS279" s="142">
        <v>17.75</v>
      </c>
      <c r="AT279" s="142">
        <v>4.2130748865881804</v>
      </c>
      <c r="AU279" s="1"/>
      <c r="AV279" s="104" t="s">
        <v>1006</v>
      </c>
      <c r="AW279" s="411">
        <v>24</v>
      </c>
      <c r="AX279" s="499">
        <f t="shared" si="29"/>
        <v>7.4356352820894136E-4</v>
      </c>
      <c r="AY279" s="188">
        <v>3</v>
      </c>
      <c r="AZ279" s="410">
        <v>0</v>
      </c>
      <c r="BA279" s="410">
        <v>11</v>
      </c>
      <c r="BB279" s="142">
        <v>8.109375</v>
      </c>
      <c r="BC279" s="142">
        <v>2.8476964374736302</v>
      </c>
      <c r="BD279" s="75"/>
    </row>
    <row r="280" spans="2:56" ht="11.25" customHeight="1" x14ac:dyDescent="0.25">
      <c r="B280" s="113"/>
      <c r="C280" s="104" t="s">
        <v>1192</v>
      </c>
      <c r="D280" s="411">
        <v>172</v>
      </c>
      <c r="E280" s="499">
        <f t="shared" si="24"/>
        <v>7.3482919493480527E-4</v>
      </c>
      <c r="F280" s="188">
        <v>6</v>
      </c>
      <c r="G280" s="410">
        <v>1</v>
      </c>
      <c r="H280" s="410">
        <v>41</v>
      </c>
      <c r="I280" s="142">
        <v>26.708085451595501</v>
      </c>
      <c r="J280" s="142">
        <v>5.1679865955317101</v>
      </c>
      <c r="K280" s="1"/>
      <c r="L280" s="104" t="s">
        <v>703</v>
      </c>
      <c r="M280" s="411">
        <v>38</v>
      </c>
      <c r="N280" s="310">
        <f t="shared" si="25"/>
        <v>6.916132789749563E-4</v>
      </c>
      <c r="O280" s="410">
        <v>16</v>
      </c>
      <c r="P280" s="410">
        <v>1</v>
      </c>
      <c r="Q280" s="410">
        <v>53</v>
      </c>
      <c r="R280" s="142">
        <v>140.93351800554001</v>
      </c>
      <c r="S280" s="142">
        <v>11.871542360011199</v>
      </c>
      <c r="T280" s="1"/>
      <c r="U280" s="104" t="s">
        <v>970</v>
      </c>
      <c r="V280" s="411">
        <v>52</v>
      </c>
      <c r="W280" s="499">
        <f t="shared" si="26"/>
        <v>6.8371573203602652E-4</v>
      </c>
      <c r="X280" s="188">
        <v>5</v>
      </c>
      <c r="Y280" s="410">
        <v>1</v>
      </c>
      <c r="Z280" s="410">
        <v>18</v>
      </c>
      <c r="AA280" s="142">
        <v>19.0869082840237</v>
      </c>
      <c r="AB280" s="142">
        <v>4.3688566334939001</v>
      </c>
      <c r="AC280" s="1"/>
      <c r="AD280" s="104" t="s">
        <v>1045</v>
      </c>
      <c r="AE280" s="411">
        <v>30</v>
      </c>
      <c r="AF280" s="499">
        <f t="shared" si="27"/>
        <v>6.7162174263454822E-4</v>
      </c>
      <c r="AG280" s="188">
        <v>6</v>
      </c>
      <c r="AH280" s="410">
        <v>1</v>
      </c>
      <c r="AI280" s="410">
        <v>32</v>
      </c>
      <c r="AJ280" s="142">
        <v>63.662222222222198</v>
      </c>
      <c r="AK280" s="142">
        <v>7.9788609602011604</v>
      </c>
      <c r="AL280" s="1"/>
      <c r="AM280" s="104" t="s">
        <v>854</v>
      </c>
      <c r="AN280" s="411">
        <v>16</v>
      </c>
      <c r="AO280" s="499">
        <f t="shared" si="28"/>
        <v>6.124636349716736E-4</v>
      </c>
      <c r="AP280" s="188">
        <v>9</v>
      </c>
      <c r="AQ280" s="410">
        <v>1</v>
      </c>
      <c r="AR280" s="410">
        <v>25</v>
      </c>
      <c r="AS280" s="142">
        <v>34.40234375</v>
      </c>
      <c r="AT280" s="142">
        <v>5.86535111907207</v>
      </c>
      <c r="AU280" s="1"/>
      <c r="AV280" s="104" t="s">
        <v>1182</v>
      </c>
      <c r="AW280" s="411">
        <v>24</v>
      </c>
      <c r="AX280" s="499">
        <f t="shared" si="29"/>
        <v>7.4356352820894136E-4</v>
      </c>
      <c r="AY280" s="188">
        <v>2</v>
      </c>
      <c r="AZ280" s="410">
        <v>1</v>
      </c>
      <c r="BA280" s="410">
        <v>9</v>
      </c>
      <c r="BB280" s="142">
        <v>7.0763888888888902</v>
      </c>
      <c r="BC280" s="142">
        <v>2.66014828325206</v>
      </c>
      <c r="BD280" s="75"/>
    </row>
    <row r="281" spans="2:56" ht="11.25" customHeight="1" x14ac:dyDescent="0.25">
      <c r="B281" s="113"/>
      <c r="C281" s="104" t="s">
        <v>766</v>
      </c>
      <c r="D281" s="411">
        <v>171</v>
      </c>
      <c r="E281" s="499">
        <f t="shared" si="24"/>
        <v>7.3055693217355638E-4</v>
      </c>
      <c r="F281" s="188">
        <v>2</v>
      </c>
      <c r="G281" s="410">
        <v>1</v>
      </c>
      <c r="H281" s="410">
        <v>74</v>
      </c>
      <c r="I281" s="142">
        <v>41.735371567319902</v>
      </c>
      <c r="J281" s="142">
        <v>6.4602919103798904</v>
      </c>
      <c r="K281" s="1"/>
      <c r="L281" s="104" t="s">
        <v>818</v>
      </c>
      <c r="M281" s="411">
        <v>38</v>
      </c>
      <c r="N281" s="310">
        <f t="shared" si="25"/>
        <v>6.916132789749563E-4</v>
      </c>
      <c r="O281" s="410">
        <v>16</v>
      </c>
      <c r="P281" s="410">
        <v>1</v>
      </c>
      <c r="Q281" s="410">
        <v>55</v>
      </c>
      <c r="R281" s="142">
        <v>187.092105263158</v>
      </c>
      <c r="S281" s="142">
        <v>13.678161618549399</v>
      </c>
      <c r="T281" s="1"/>
      <c r="U281" s="104" t="s">
        <v>980</v>
      </c>
      <c r="V281" s="411">
        <v>52</v>
      </c>
      <c r="W281" s="499">
        <f t="shared" si="26"/>
        <v>6.8371573203602652E-4</v>
      </c>
      <c r="X281" s="188">
        <v>13</v>
      </c>
      <c r="Y281" s="410">
        <v>3</v>
      </c>
      <c r="Z281" s="410">
        <v>61</v>
      </c>
      <c r="AA281" s="142">
        <v>124.17899408284001</v>
      </c>
      <c r="AB281" s="142">
        <v>11.1435628989493</v>
      </c>
      <c r="AC281" s="1"/>
      <c r="AD281" s="104" t="s">
        <v>1171</v>
      </c>
      <c r="AE281" s="411">
        <v>30</v>
      </c>
      <c r="AF281" s="499">
        <f t="shared" si="27"/>
        <v>6.7162174263454822E-4</v>
      </c>
      <c r="AG281" s="188">
        <v>5</v>
      </c>
      <c r="AH281" s="410">
        <v>1</v>
      </c>
      <c r="AI281" s="410">
        <v>32</v>
      </c>
      <c r="AJ281" s="142">
        <v>48.312222222222204</v>
      </c>
      <c r="AK281" s="142">
        <v>6.9506994052557198</v>
      </c>
      <c r="AL281" s="1"/>
      <c r="AM281" s="104" t="s">
        <v>856</v>
      </c>
      <c r="AN281" s="411">
        <v>16</v>
      </c>
      <c r="AO281" s="499">
        <f t="shared" si="28"/>
        <v>6.124636349716736E-4</v>
      </c>
      <c r="AP281" s="188">
        <v>9</v>
      </c>
      <c r="AQ281" s="410">
        <v>1</v>
      </c>
      <c r="AR281" s="410">
        <v>30</v>
      </c>
      <c r="AS281" s="142">
        <v>86.46484375</v>
      </c>
      <c r="AT281" s="142">
        <v>9.2986474150813994</v>
      </c>
      <c r="AU281" s="1"/>
      <c r="AV281" s="104" t="s">
        <v>769</v>
      </c>
      <c r="AW281" s="411">
        <v>23</v>
      </c>
      <c r="AX281" s="499">
        <f t="shared" si="29"/>
        <v>7.1258171453356881E-4</v>
      </c>
      <c r="AY281" s="188">
        <v>7</v>
      </c>
      <c r="AZ281" s="410">
        <v>1</v>
      </c>
      <c r="BA281" s="410">
        <v>32</v>
      </c>
      <c r="BB281" s="142">
        <v>52.238185255198502</v>
      </c>
      <c r="BC281" s="142">
        <v>7.2275988582100004</v>
      </c>
      <c r="BD281" s="75"/>
    </row>
    <row r="282" spans="2:56" ht="11.25" customHeight="1" x14ac:dyDescent="0.25">
      <c r="B282" s="113"/>
      <c r="C282" s="104" t="s">
        <v>837</v>
      </c>
      <c r="D282" s="411">
        <v>171</v>
      </c>
      <c r="E282" s="499">
        <f t="shared" si="24"/>
        <v>7.3055693217355638E-4</v>
      </c>
      <c r="F282" s="188">
        <v>3</v>
      </c>
      <c r="G282" s="410">
        <v>1</v>
      </c>
      <c r="H282" s="410">
        <v>25</v>
      </c>
      <c r="I282" s="142">
        <v>8.9121439075270992</v>
      </c>
      <c r="J282" s="142">
        <v>2.9853214077427399</v>
      </c>
      <c r="K282" s="1"/>
      <c r="L282" s="104" t="s">
        <v>946</v>
      </c>
      <c r="M282" s="411">
        <v>38</v>
      </c>
      <c r="N282" s="310">
        <f t="shared" si="25"/>
        <v>6.916132789749563E-4</v>
      </c>
      <c r="O282" s="410">
        <v>2</v>
      </c>
      <c r="P282" s="410">
        <v>1</v>
      </c>
      <c r="Q282" s="410">
        <v>6</v>
      </c>
      <c r="R282" s="142">
        <v>1.9861495844875301</v>
      </c>
      <c r="S282" s="142">
        <v>1.4093081935785099</v>
      </c>
      <c r="T282" s="1"/>
      <c r="U282" s="104" t="s">
        <v>802</v>
      </c>
      <c r="V282" s="411">
        <v>51</v>
      </c>
      <c r="W282" s="499">
        <f t="shared" si="26"/>
        <v>6.7056735257379531E-4</v>
      </c>
      <c r="X282" s="188">
        <v>4</v>
      </c>
      <c r="Y282" s="410">
        <v>1</v>
      </c>
      <c r="Z282" s="410">
        <v>34</v>
      </c>
      <c r="AA282" s="142">
        <v>25.5440215301807</v>
      </c>
      <c r="AB282" s="142">
        <v>5.05410937061919</v>
      </c>
      <c r="AC282" s="1"/>
      <c r="AD282" s="104" t="s">
        <v>687</v>
      </c>
      <c r="AE282" s="411">
        <v>29</v>
      </c>
      <c r="AF282" s="499">
        <f t="shared" si="27"/>
        <v>6.4923435121339663E-4</v>
      </c>
      <c r="AG282" s="188">
        <v>9</v>
      </c>
      <c r="AH282" s="410">
        <v>1</v>
      </c>
      <c r="AI282" s="410">
        <v>30</v>
      </c>
      <c r="AJ282" s="142">
        <v>66.487514863257999</v>
      </c>
      <c r="AK282" s="142">
        <v>8.1539876663665591</v>
      </c>
      <c r="AL282" s="1"/>
      <c r="AM282" s="104" t="s">
        <v>975</v>
      </c>
      <c r="AN282" s="411">
        <v>16</v>
      </c>
      <c r="AO282" s="499">
        <f t="shared" si="28"/>
        <v>6.124636349716736E-4</v>
      </c>
      <c r="AP282" s="188">
        <v>2</v>
      </c>
      <c r="AQ282" s="410">
        <v>1</v>
      </c>
      <c r="AR282" s="410">
        <v>10</v>
      </c>
      <c r="AS282" s="142">
        <v>4.93359375</v>
      </c>
      <c r="AT282" s="142">
        <v>2.2211694554896102</v>
      </c>
      <c r="AU282" s="1"/>
      <c r="AV282" s="104" t="s">
        <v>810</v>
      </c>
      <c r="AW282" s="411">
        <v>23</v>
      </c>
      <c r="AX282" s="499">
        <f t="shared" si="29"/>
        <v>7.1258171453356881E-4</v>
      </c>
      <c r="AY282" s="188">
        <v>42</v>
      </c>
      <c r="AZ282" s="410">
        <v>1</v>
      </c>
      <c r="BA282" s="410">
        <v>222</v>
      </c>
      <c r="BB282" s="142">
        <v>4091.2362948960299</v>
      </c>
      <c r="BC282" s="142">
        <v>63.9627727267669</v>
      </c>
      <c r="BD282" s="75"/>
    </row>
    <row r="283" spans="2:56" ht="11.25" customHeight="1" x14ac:dyDescent="0.25">
      <c r="B283" s="113"/>
      <c r="C283" s="104" t="s">
        <v>1075</v>
      </c>
      <c r="D283" s="411">
        <v>171</v>
      </c>
      <c r="E283" s="499">
        <f t="shared" si="24"/>
        <v>7.3055693217355638E-4</v>
      </c>
      <c r="F283" s="188">
        <v>19</v>
      </c>
      <c r="G283" s="410">
        <v>1</v>
      </c>
      <c r="H283" s="410">
        <v>83</v>
      </c>
      <c r="I283" s="142">
        <v>295.36479600560898</v>
      </c>
      <c r="J283" s="142">
        <v>17.1861803785951</v>
      </c>
      <c r="K283" s="1"/>
      <c r="L283" s="104" t="s">
        <v>1101</v>
      </c>
      <c r="M283" s="411">
        <v>38</v>
      </c>
      <c r="N283" s="310">
        <f t="shared" si="25"/>
        <v>6.916132789749563E-4</v>
      </c>
      <c r="O283" s="410">
        <v>3</v>
      </c>
      <c r="P283" s="410">
        <v>2</v>
      </c>
      <c r="Q283" s="410">
        <v>19</v>
      </c>
      <c r="R283" s="142">
        <v>9.1198060941828292</v>
      </c>
      <c r="S283" s="142">
        <v>3.01990166962152</v>
      </c>
      <c r="T283" s="1"/>
      <c r="U283" s="104" t="s">
        <v>886</v>
      </c>
      <c r="V283" s="411">
        <v>51</v>
      </c>
      <c r="W283" s="499">
        <f t="shared" si="26"/>
        <v>6.7056735257379531E-4</v>
      </c>
      <c r="X283" s="188">
        <v>7</v>
      </c>
      <c r="Y283" s="410">
        <v>1</v>
      </c>
      <c r="Z283" s="410">
        <v>33</v>
      </c>
      <c r="AA283" s="142">
        <v>46.392925797770097</v>
      </c>
      <c r="AB283" s="142">
        <v>6.8112352622538399</v>
      </c>
      <c r="AC283" s="1"/>
      <c r="AD283" s="104" t="s">
        <v>691</v>
      </c>
      <c r="AE283" s="411">
        <v>29</v>
      </c>
      <c r="AF283" s="499">
        <f t="shared" si="27"/>
        <v>6.4923435121339663E-4</v>
      </c>
      <c r="AG283" s="188">
        <v>17</v>
      </c>
      <c r="AH283" s="410">
        <v>1</v>
      </c>
      <c r="AI283" s="410">
        <v>47</v>
      </c>
      <c r="AJ283" s="142">
        <v>129.586206896552</v>
      </c>
      <c r="AK283" s="142">
        <v>11.383593760168701</v>
      </c>
      <c r="AL283" s="1"/>
      <c r="AM283" s="104" t="s">
        <v>1044</v>
      </c>
      <c r="AN283" s="411">
        <v>16</v>
      </c>
      <c r="AO283" s="499">
        <f t="shared" si="28"/>
        <v>6.124636349716736E-4</v>
      </c>
      <c r="AP283" s="188">
        <v>5</v>
      </c>
      <c r="AQ283" s="410">
        <v>2</v>
      </c>
      <c r="AR283" s="410">
        <v>13</v>
      </c>
      <c r="AS283" s="142">
        <v>11.984375</v>
      </c>
      <c r="AT283" s="142">
        <v>3.4618456060315599</v>
      </c>
      <c r="AU283" s="1"/>
      <c r="AV283" s="104" t="s">
        <v>849</v>
      </c>
      <c r="AW283" s="411">
        <v>23</v>
      </c>
      <c r="AX283" s="499">
        <f t="shared" si="29"/>
        <v>7.1258171453356881E-4</v>
      </c>
      <c r="AY283" s="188">
        <v>4</v>
      </c>
      <c r="AZ283" s="410">
        <v>1</v>
      </c>
      <c r="BA283" s="410">
        <v>24</v>
      </c>
      <c r="BB283" s="142">
        <v>32.752362948960297</v>
      </c>
      <c r="BC283" s="142">
        <v>5.7229680192152301</v>
      </c>
      <c r="BD283" s="75"/>
    </row>
    <row r="284" spans="2:56" ht="11.25" customHeight="1" x14ac:dyDescent="0.25">
      <c r="B284" s="113"/>
      <c r="C284" s="104" t="s">
        <v>972</v>
      </c>
      <c r="D284" s="411">
        <v>170</v>
      </c>
      <c r="E284" s="499">
        <f t="shared" si="24"/>
        <v>7.2628466941230749E-4</v>
      </c>
      <c r="F284" s="188">
        <v>1</v>
      </c>
      <c r="G284" s="410">
        <v>1</v>
      </c>
      <c r="H284" s="410">
        <v>8</v>
      </c>
      <c r="I284" s="142">
        <v>0.63560553633217998</v>
      </c>
      <c r="J284" s="142">
        <v>0.797248729275989</v>
      </c>
      <c r="K284" s="1"/>
      <c r="L284" s="104" t="s">
        <v>962</v>
      </c>
      <c r="M284" s="411">
        <v>37</v>
      </c>
      <c r="N284" s="310">
        <f t="shared" si="25"/>
        <v>6.7341292952824699E-4</v>
      </c>
      <c r="O284" s="410">
        <v>8</v>
      </c>
      <c r="P284" s="410">
        <v>3</v>
      </c>
      <c r="Q284" s="410">
        <v>40</v>
      </c>
      <c r="R284" s="142">
        <v>85.829072315558804</v>
      </c>
      <c r="S284" s="142">
        <v>9.2643981086500595</v>
      </c>
      <c r="T284" s="1"/>
      <c r="U284" s="104" t="s">
        <v>943</v>
      </c>
      <c r="V284" s="411">
        <v>51</v>
      </c>
      <c r="W284" s="499">
        <f t="shared" si="26"/>
        <v>6.7056735257379531E-4</v>
      </c>
      <c r="X284" s="188">
        <v>7</v>
      </c>
      <c r="Y284" s="410">
        <v>2</v>
      </c>
      <c r="Z284" s="410">
        <v>20</v>
      </c>
      <c r="AA284" s="142">
        <v>13.659361783929301</v>
      </c>
      <c r="AB284" s="142">
        <v>3.6958573814379299</v>
      </c>
      <c r="AC284" s="1"/>
      <c r="AD284" s="104" t="s">
        <v>703</v>
      </c>
      <c r="AE284" s="411">
        <v>29</v>
      </c>
      <c r="AF284" s="499">
        <f t="shared" si="27"/>
        <v>6.4923435121339663E-4</v>
      </c>
      <c r="AG284" s="188">
        <v>22</v>
      </c>
      <c r="AH284" s="410">
        <v>1</v>
      </c>
      <c r="AI284" s="410">
        <v>57</v>
      </c>
      <c r="AJ284" s="142">
        <v>219.866825208086</v>
      </c>
      <c r="AK284" s="142">
        <v>14.827906973274599</v>
      </c>
      <c r="AL284" s="1"/>
      <c r="AM284" s="104" t="s">
        <v>1153</v>
      </c>
      <c r="AN284" s="411">
        <v>16</v>
      </c>
      <c r="AO284" s="499">
        <f t="shared" si="28"/>
        <v>6.124636349716736E-4</v>
      </c>
      <c r="AP284" s="188">
        <v>3</v>
      </c>
      <c r="AQ284" s="410">
        <v>1</v>
      </c>
      <c r="AR284" s="410">
        <v>6</v>
      </c>
      <c r="AS284" s="142">
        <v>2.24609375</v>
      </c>
      <c r="AT284" s="142">
        <v>1.4986973510352199</v>
      </c>
      <c r="AU284" s="1"/>
      <c r="AV284" s="104" t="s">
        <v>850</v>
      </c>
      <c r="AW284" s="411">
        <v>23</v>
      </c>
      <c r="AX284" s="499">
        <f t="shared" si="29"/>
        <v>7.1258171453356881E-4</v>
      </c>
      <c r="AY284" s="188">
        <v>6</v>
      </c>
      <c r="AZ284" s="410">
        <v>1</v>
      </c>
      <c r="BA284" s="410">
        <v>83</v>
      </c>
      <c r="BB284" s="142">
        <v>287.984877126654</v>
      </c>
      <c r="BC284" s="142">
        <v>16.970117180698999</v>
      </c>
      <c r="BD284" s="75"/>
    </row>
    <row r="285" spans="2:56" ht="11.25" customHeight="1" x14ac:dyDescent="0.25">
      <c r="B285" s="113"/>
      <c r="C285" s="104" t="s">
        <v>834</v>
      </c>
      <c r="D285" s="411">
        <v>168</v>
      </c>
      <c r="E285" s="499">
        <f t="shared" si="24"/>
        <v>7.1774014388980981E-4</v>
      </c>
      <c r="F285" s="188">
        <v>6</v>
      </c>
      <c r="G285" s="410">
        <v>1</v>
      </c>
      <c r="H285" s="410">
        <v>271</v>
      </c>
      <c r="I285" s="142">
        <v>466.61848072562401</v>
      </c>
      <c r="J285" s="142">
        <v>21.601353678082901</v>
      </c>
      <c r="K285" s="1"/>
      <c r="L285" s="104" t="s">
        <v>1044</v>
      </c>
      <c r="M285" s="411">
        <v>37</v>
      </c>
      <c r="N285" s="310">
        <f t="shared" si="25"/>
        <v>6.7341292952824699E-4</v>
      </c>
      <c r="O285" s="410">
        <v>6</v>
      </c>
      <c r="P285" s="410">
        <v>1</v>
      </c>
      <c r="Q285" s="410">
        <v>30</v>
      </c>
      <c r="R285" s="142">
        <v>36.458728999269503</v>
      </c>
      <c r="S285" s="142">
        <v>6.0381064084089804</v>
      </c>
      <c r="T285" s="1"/>
      <c r="U285" s="104" t="s">
        <v>1047</v>
      </c>
      <c r="V285" s="411">
        <v>51</v>
      </c>
      <c r="W285" s="499">
        <f t="shared" si="26"/>
        <v>6.7056735257379531E-4</v>
      </c>
      <c r="X285" s="188">
        <v>2</v>
      </c>
      <c r="Y285" s="410">
        <v>1</v>
      </c>
      <c r="Z285" s="410">
        <v>17</v>
      </c>
      <c r="AA285" s="142">
        <v>5.8039215686274499</v>
      </c>
      <c r="AB285" s="142">
        <v>2.4091329495541398</v>
      </c>
      <c r="AC285" s="1"/>
      <c r="AD285" s="104" t="s">
        <v>713</v>
      </c>
      <c r="AE285" s="411">
        <v>29</v>
      </c>
      <c r="AF285" s="499">
        <f t="shared" si="27"/>
        <v>6.4923435121339663E-4</v>
      </c>
      <c r="AG285" s="188">
        <v>12</v>
      </c>
      <c r="AH285" s="410">
        <v>1</v>
      </c>
      <c r="AI285" s="410">
        <v>56</v>
      </c>
      <c r="AJ285" s="142">
        <v>180.02615933412599</v>
      </c>
      <c r="AK285" s="142">
        <v>13.4173827304033</v>
      </c>
      <c r="AL285" s="1"/>
      <c r="AM285" s="104" t="s">
        <v>851</v>
      </c>
      <c r="AN285" s="411">
        <v>15</v>
      </c>
      <c r="AO285" s="499">
        <f t="shared" si="28"/>
        <v>5.7418465778594392E-4</v>
      </c>
      <c r="AP285" s="188">
        <v>26</v>
      </c>
      <c r="AQ285" s="410">
        <v>1</v>
      </c>
      <c r="AR285" s="410">
        <v>245</v>
      </c>
      <c r="AS285" s="142">
        <v>3482.9155555555599</v>
      </c>
      <c r="AT285" s="142">
        <v>59.0162312889899</v>
      </c>
      <c r="AU285" s="1"/>
      <c r="AV285" s="104" t="s">
        <v>906</v>
      </c>
      <c r="AW285" s="411">
        <v>23</v>
      </c>
      <c r="AX285" s="499">
        <f t="shared" si="29"/>
        <v>7.1258171453356881E-4</v>
      </c>
      <c r="AY285" s="188">
        <v>3</v>
      </c>
      <c r="AZ285" s="410">
        <v>1</v>
      </c>
      <c r="BA285" s="410">
        <v>14</v>
      </c>
      <c r="BB285" s="142">
        <v>14.8620037807183</v>
      </c>
      <c r="BC285" s="142">
        <v>3.85512694741929</v>
      </c>
      <c r="BD285" s="75"/>
    </row>
    <row r="286" spans="2:56" ht="11.25" customHeight="1" x14ac:dyDescent="0.25">
      <c r="B286" s="113"/>
      <c r="C286" s="104" t="s">
        <v>712</v>
      </c>
      <c r="D286" s="411">
        <v>167</v>
      </c>
      <c r="E286" s="499">
        <f t="shared" si="24"/>
        <v>7.1346788112856092E-4</v>
      </c>
      <c r="F286" s="188">
        <v>7</v>
      </c>
      <c r="G286" s="410">
        <v>1</v>
      </c>
      <c r="H286" s="410">
        <v>145</v>
      </c>
      <c r="I286" s="142">
        <v>194.94381297285699</v>
      </c>
      <c r="J286" s="142">
        <v>13.962228080534199</v>
      </c>
      <c r="K286" s="1"/>
      <c r="L286" s="104" t="s">
        <v>943</v>
      </c>
      <c r="M286" s="411">
        <v>36</v>
      </c>
      <c r="N286" s="310">
        <f t="shared" si="25"/>
        <v>6.5521258008153756E-4</v>
      </c>
      <c r="O286" s="410">
        <v>5</v>
      </c>
      <c r="P286" s="410">
        <v>2</v>
      </c>
      <c r="Q286" s="410">
        <v>23</v>
      </c>
      <c r="R286" s="142">
        <v>12.7986111111111</v>
      </c>
      <c r="S286" s="142">
        <v>3.5775146556109498</v>
      </c>
      <c r="T286" s="1"/>
      <c r="U286" s="104" t="s">
        <v>808</v>
      </c>
      <c r="V286" s="411">
        <v>50</v>
      </c>
      <c r="W286" s="499">
        <f t="shared" si="26"/>
        <v>6.5741897311156398E-4</v>
      </c>
      <c r="X286" s="188">
        <v>1</v>
      </c>
      <c r="Y286" s="410">
        <v>1</v>
      </c>
      <c r="Z286" s="410">
        <v>11</v>
      </c>
      <c r="AA286" s="142">
        <v>2.5695999999999999</v>
      </c>
      <c r="AB286" s="142">
        <v>1.60299719276111</v>
      </c>
      <c r="AC286" s="1"/>
      <c r="AD286" s="104" t="s">
        <v>719</v>
      </c>
      <c r="AE286" s="411">
        <v>29</v>
      </c>
      <c r="AF286" s="499">
        <f t="shared" si="27"/>
        <v>6.4923435121339663E-4</v>
      </c>
      <c r="AG286" s="188">
        <v>9</v>
      </c>
      <c r="AH286" s="410">
        <v>1</v>
      </c>
      <c r="AI286" s="410">
        <v>39</v>
      </c>
      <c r="AJ286" s="142">
        <v>79.9928656361474</v>
      </c>
      <c r="AK286" s="142">
        <v>8.9438730780432802</v>
      </c>
      <c r="AL286" s="1"/>
      <c r="AM286" s="104" t="s">
        <v>894</v>
      </c>
      <c r="AN286" s="411">
        <v>15</v>
      </c>
      <c r="AO286" s="499">
        <f t="shared" si="28"/>
        <v>5.7418465778594392E-4</v>
      </c>
      <c r="AP286" s="188">
        <v>6</v>
      </c>
      <c r="AQ286" s="410">
        <v>1</v>
      </c>
      <c r="AR286" s="410">
        <v>41</v>
      </c>
      <c r="AS286" s="142">
        <v>92.728888888888903</v>
      </c>
      <c r="AT286" s="142">
        <v>9.6295840454761503</v>
      </c>
      <c r="AU286" s="1"/>
      <c r="AV286" s="104" t="s">
        <v>923</v>
      </c>
      <c r="AW286" s="411">
        <v>23</v>
      </c>
      <c r="AX286" s="499">
        <f t="shared" si="29"/>
        <v>7.1258171453356881E-4</v>
      </c>
      <c r="AY286" s="188">
        <v>9</v>
      </c>
      <c r="AZ286" s="410">
        <v>2</v>
      </c>
      <c r="BA286" s="410">
        <v>44</v>
      </c>
      <c r="BB286" s="142">
        <v>65.844990548204194</v>
      </c>
      <c r="BC286" s="142">
        <v>8.1144926242004907</v>
      </c>
      <c r="BD286" s="75"/>
    </row>
    <row r="287" spans="2:56" ht="11.25" customHeight="1" x14ac:dyDescent="0.25">
      <c r="B287" s="113"/>
      <c r="C287" s="104" t="s">
        <v>773</v>
      </c>
      <c r="D287" s="411">
        <v>166</v>
      </c>
      <c r="E287" s="499">
        <f t="shared" si="24"/>
        <v>7.0919561836731203E-4</v>
      </c>
      <c r="F287" s="188">
        <v>14</v>
      </c>
      <c r="G287" s="410">
        <v>1</v>
      </c>
      <c r="H287" s="410">
        <v>81</v>
      </c>
      <c r="I287" s="142">
        <v>203.41718681956701</v>
      </c>
      <c r="J287" s="142">
        <v>14.262439721855699</v>
      </c>
      <c r="K287" s="1"/>
      <c r="L287" s="104" t="s">
        <v>1058</v>
      </c>
      <c r="M287" s="411">
        <v>36</v>
      </c>
      <c r="N287" s="310">
        <f t="shared" si="25"/>
        <v>6.5521258008153756E-4</v>
      </c>
      <c r="O287" s="410">
        <v>4</v>
      </c>
      <c r="P287" s="410">
        <v>1</v>
      </c>
      <c r="Q287" s="410">
        <v>14</v>
      </c>
      <c r="R287" s="142">
        <v>11.219135802469101</v>
      </c>
      <c r="S287" s="142">
        <v>3.3494978433295199</v>
      </c>
      <c r="T287" s="1"/>
      <c r="U287" s="104" t="s">
        <v>834</v>
      </c>
      <c r="V287" s="411">
        <v>50</v>
      </c>
      <c r="W287" s="499">
        <f t="shared" si="26"/>
        <v>6.5741897311156398E-4</v>
      </c>
      <c r="X287" s="188">
        <v>11</v>
      </c>
      <c r="Y287" s="410">
        <v>1</v>
      </c>
      <c r="Z287" s="410">
        <v>271</v>
      </c>
      <c r="AA287" s="142">
        <v>1463.1904</v>
      </c>
      <c r="AB287" s="142">
        <v>38.251671858887399</v>
      </c>
      <c r="AC287" s="1"/>
      <c r="AD287" s="104" t="s">
        <v>747</v>
      </c>
      <c r="AE287" s="411">
        <v>29</v>
      </c>
      <c r="AF287" s="499">
        <f t="shared" si="27"/>
        <v>6.4923435121339663E-4</v>
      </c>
      <c r="AG287" s="188">
        <v>1</v>
      </c>
      <c r="AH287" s="410">
        <v>1</v>
      </c>
      <c r="AI287" s="410">
        <v>4</v>
      </c>
      <c r="AJ287" s="142">
        <v>0.58026159334126004</v>
      </c>
      <c r="AK287" s="142">
        <v>0.76174903566808705</v>
      </c>
      <c r="AL287" s="1"/>
      <c r="AM287" s="104" t="s">
        <v>910</v>
      </c>
      <c r="AN287" s="411">
        <v>15</v>
      </c>
      <c r="AO287" s="499">
        <f t="shared" si="28"/>
        <v>5.7418465778594392E-4</v>
      </c>
      <c r="AP287" s="188">
        <v>7</v>
      </c>
      <c r="AQ287" s="410">
        <v>1</v>
      </c>
      <c r="AR287" s="410">
        <v>29</v>
      </c>
      <c r="AS287" s="142">
        <v>45.048888888888897</v>
      </c>
      <c r="AT287" s="142">
        <v>6.7118469059483798</v>
      </c>
      <c r="AU287" s="1"/>
      <c r="AV287" s="104" t="s">
        <v>946</v>
      </c>
      <c r="AW287" s="411">
        <v>23</v>
      </c>
      <c r="AX287" s="499">
        <f t="shared" si="29"/>
        <v>7.1258171453356881E-4</v>
      </c>
      <c r="AY287" s="188">
        <v>2</v>
      </c>
      <c r="AZ287" s="410">
        <v>1</v>
      </c>
      <c r="BA287" s="410">
        <v>5</v>
      </c>
      <c r="BB287" s="142">
        <v>1.3761814744801499</v>
      </c>
      <c r="BC287" s="142">
        <v>1.1731076141940899</v>
      </c>
      <c r="BD287" s="75"/>
    </row>
    <row r="288" spans="2:56" ht="11.25" customHeight="1" x14ac:dyDescent="0.25">
      <c r="B288" s="113"/>
      <c r="C288" s="104" t="s">
        <v>979</v>
      </c>
      <c r="D288" s="411">
        <v>165</v>
      </c>
      <c r="E288" s="499">
        <f t="shared" si="24"/>
        <v>7.0492335560606325E-4</v>
      </c>
      <c r="F288" s="188">
        <v>31</v>
      </c>
      <c r="G288" s="410">
        <v>1</v>
      </c>
      <c r="H288" s="410">
        <v>252</v>
      </c>
      <c r="I288" s="142">
        <v>1301.0135537190099</v>
      </c>
      <c r="J288" s="142">
        <v>36.069565477269201</v>
      </c>
      <c r="K288" s="1"/>
      <c r="L288" s="104" t="s">
        <v>834</v>
      </c>
      <c r="M288" s="411">
        <v>35</v>
      </c>
      <c r="N288" s="310">
        <f t="shared" si="25"/>
        <v>6.3701223063482814E-4</v>
      </c>
      <c r="O288" s="410">
        <v>3</v>
      </c>
      <c r="P288" s="410">
        <v>1</v>
      </c>
      <c r="Q288" s="410">
        <v>11</v>
      </c>
      <c r="R288" s="142">
        <v>6.6906122448979604</v>
      </c>
      <c r="S288" s="142">
        <v>2.5866217823442899</v>
      </c>
      <c r="T288" s="1"/>
      <c r="U288" s="104" t="s">
        <v>947</v>
      </c>
      <c r="V288" s="411">
        <v>50</v>
      </c>
      <c r="W288" s="499">
        <f t="shared" si="26"/>
        <v>6.5741897311156398E-4</v>
      </c>
      <c r="X288" s="188">
        <v>8</v>
      </c>
      <c r="Y288" s="410">
        <v>2</v>
      </c>
      <c r="Z288" s="410">
        <v>125</v>
      </c>
      <c r="AA288" s="142">
        <v>289.31040000000002</v>
      </c>
      <c r="AB288" s="142">
        <v>17.0091269617226</v>
      </c>
      <c r="AC288" s="1"/>
      <c r="AD288" s="104" t="s">
        <v>818</v>
      </c>
      <c r="AE288" s="411">
        <v>29</v>
      </c>
      <c r="AF288" s="499">
        <f t="shared" si="27"/>
        <v>6.4923435121339663E-4</v>
      </c>
      <c r="AG288" s="188">
        <v>24</v>
      </c>
      <c r="AH288" s="410">
        <v>2</v>
      </c>
      <c r="AI288" s="410">
        <v>120</v>
      </c>
      <c r="AJ288" s="142">
        <v>701.81926278240201</v>
      </c>
      <c r="AK288" s="142">
        <v>26.491871636077398</v>
      </c>
      <c r="AL288" s="1"/>
      <c r="AM288" s="104" t="s">
        <v>925</v>
      </c>
      <c r="AN288" s="411">
        <v>15</v>
      </c>
      <c r="AO288" s="499">
        <f t="shared" si="28"/>
        <v>5.7418465778594392E-4</v>
      </c>
      <c r="AP288" s="188">
        <v>7</v>
      </c>
      <c r="AQ288" s="410">
        <v>3</v>
      </c>
      <c r="AR288" s="410">
        <v>18</v>
      </c>
      <c r="AS288" s="142">
        <v>15.84</v>
      </c>
      <c r="AT288" s="142">
        <v>3.9799497484264799</v>
      </c>
      <c r="AU288" s="1"/>
      <c r="AV288" s="104" t="s">
        <v>1042</v>
      </c>
      <c r="AW288" s="411">
        <v>23</v>
      </c>
      <c r="AX288" s="499">
        <f t="shared" si="29"/>
        <v>7.1258171453356881E-4</v>
      </c>
      <c r="AY288" s="188">
        <v>11</v>
      </c>
      <c r="AZ288" s="410">
        <v>1</v>
      </c>
      <c r="BA288" s="410">
        <v>99</v>
      </c>
      <c r="BB288" s="142">
        <v>364.684310018904</v>
      </c>
      <c r="BC288" s="142">
        <v>19.096709402902501</v>
      </c>
      <c r="BD288" s="75"/>
    </row>
    <row r="289" spans="2:56" ht="11.25" customHeight="1" x14ac:dyDescent="0.25">
      <c r="B289" s="113"/>
      <c r="C289" s="104" t="s">
        <v>850</v>
      </c>
      <c r="D289" s="411">
        <v>164</v>
      </c>
      <c r="E289" s="499">
        <f t="shared" si="24"/>
        <v>7.0065109284481435E-4</v>
      </c>
      <c r="F289" s="188">
        <v>3</v>
      </c>
      <c r="G289" s="410">
        <v>1</v>
      </c>
      <c r="H289" s="410">
        <v>83</v>
      </c>
      <c r="I289" s="142">
        <v>59.860908685306399</v>
      </c>
      <c r="J289" s="142">
        <v>7.7369831772666</v>
      </c>
      <c r="K289" s="1"/>
      <c r="L289" s="104" t="s">
        <v>697</v>
      </c>
      <c r="M289" s="411">
        <v>34</v>
      </c>
      <c r="N289" s="310">
        <f t="shared" si="25"/>
        <v>6.1881188118811882E-4</v>
      </c>
      <c r="O289" s="410">
        <v>2</v>
      </c>
      <c r="P289" s="410">
        <v>1</v>
      </c>
      <c r="Q289" s="410">
        <v>14</v>
      </c>
      <c r="R289" s="142">
        <v>9.3122837370242202</v>
      </c>
      <c r="S289" s="142">
        <v>3.0516034698211101</v>
      </c>
      <c r="T289" s="1"/>
      <c r="U289" s="104" t="s">
        <v>1067</v>
      </c>
      <c r="V289" s="411">
        <v>50</v>
      </c>
      <c r="W289" s="499">
        <f t="shared" si="26"/>
        <v>6.5741897311156398E-4</v>
      </c>
      <c r="X289" s="188">
        <v>20</v>
      </c>
      <c r="Y289" s="410">
        <v>2</v>
      </c>
      <c r="Z289" s="410">
        <v>66</v>
      </c>
      <c r="AA289" s="142">
        <v>241.33</v>
      </c>
      <c r="AB289" s="142">
        <v>15.5347996446687</v>
      </c>
      <c r="AC289" s="1"/>
      <c r="AD289" s="104" t="s">
        <v>933</v>
      </c>
      <c r="AE289" s="411">
        <v>29</v>
      </c>
      <c r="AF289" s="499">
        <f t="shared" si="27"/>
        <v>6.4923435121339663E-4</v>
      </c>
      <c r="AG289" s="188">
        <v>1</v>
      </c>
      <c r="AH289" s="410">
        <v>1</v>
      </c>
      <c r="AI289" s="410">
        <v>1</v>
      </c>
      <c r="AJ289" s="142">
        <v>0</v>
      </c>
      <c r="AK289" s="142">
        <v>0</v>
      </c>
      <c r="AL289" s="1"/>
      <c r="AM289" s="104" t="s">
        <v>1012</v>
      </c>
      <c r="AN289" s="411">
        <v>15</v>
      </c>
      <c r="AO289" s="499">
        <f t="shared" si="28"/>
        <v>5.7418465778594392E-4</v>
      </c>
      <c r="AP289" s="188">
        <v>11</v>
      </c>
      <c r="AQ289" s="410">
        <v>3</v>
      </c>
      <c r="AR289" s="410">
        <v>28</v>
      </c>
      <c r="AS289" s="142">
        <v>61.982222222222198</v>
      </c>
      <c r="AT289" s="142">
        <v>7.8728789030584103</v>
      </c>
      <c r="AU289" s="1"/>
      <c r="AV289" s="104" t="s">
        <v>1063</v>
      </c>
      <c r="AW289" s="411">
        <v>23</v>
      </c>
      <c r="AX289" s="499">
        <f t="shared" si="29"/>
        <v>7.1258171453356881E-4</v>
      </c>
      <c r="AY289" s="188">
        <v>5</v>
      </c>
      <c r="AZ289" s="410">
        <v>1</v>
      </c>
      <c r="BA289" s="410">
        <v>26</v>
      </c>
      <c r="BB289" s="142">
        <v>68.026465028355403</v>
      </c>
      <c r="BC289" s="142">
        <v>8.2478157731823405</v>
      </c>
      <c r="BD289" s="75"/>
    </row>
    <row r="290" spans="2:56" ht="11.25" customHeight="1" x14ac:dyDescent="0.25">
      <c r="B290" s="113"/>
      <c r="C290" s="104" t="s">
        <v>1083</v>
      </c>
      <c r="D290" s="411">
        <v>163</v>
      </c>
      <c r="E290" s="499">
        <f t="shared" si="24"/>
        <v>6.9637883008356546E-4</v>
      </c>
      <c r="F290" s="188">
        <v>3</v>
      </c>
      <c r="G290" s="410">
        <v>1</v>
      </c>
      <c r="H290" s="410">
        <v>30</v>
      </c>
      <c r="I290" s="142">
        <v>8.6666415747675902</v>
      </c>
      <c r="J290" s="142">
        <v>2.9439160271257001</v>
      </c>
      <c r="K290" s="1"/>
      <c r="L290" s="104" t="s">
        <v>767</v>
      </c>
      <c r="M290" s="411">
        <v>34</v>
      </c>
      <c r="N290" s="310">
        <f t="shared" si="25"/>
        <v>6.1881188118811882E-4</v>
      </c>
      <c r="O290" s="410">
        <v>1</v>
      </c>
      <c r="P290" s="410">
        <v>1</v>
      </c>
      <c r="Q290" s="410">
        <v>8</v>
      </c>
      <c r="R290" s="142">
        <v>2.41868512110727</v>
      </c>
      <c r="S290" s="142">
        <v>1.5552122431061499</v>
      </c>
      <c r="T290" s="1"/>
      <c r="U290" s="104" t="s">
        <v>1204</v>
      </c>
      <c r="V290" s="411">
        <v>50</v>
      </c>
      <c r="W290" s="499">
        <f t="shared" si="26"/>
        <v>6.5741897311156398E-4</v>
      </c>
      <c r="X290" s="188">
        <v>12</v>
      </c>
      <c r="Y290" s="410">
        <v>1</v>
      </c>
      <c r="Z290" s="410">
        <v>47</v>
      </c>
      <c r="AA290" s="142">
        <v>113.97</v>
      </c>
      <c r="AB290" s="142">
        <v>10.6756732808755</v>
      </c>
      <c r="AC290" s="1"/>
      <c r="AD290" s="104" t="s">
        <v>936</v>
      </c>
      <c r="AE290" s="411">
        <v>29</v>
      </c>
      <c r="AF290" s="499">
        <f t="shared" si="27"/>
        <v>6.4923435121339663E-4</v>
      </c>
      <c r="AG290" s="188">
        <v>6</v>
      </c>
      <c r="AH290" s="410">
        <v>1</v>
      </c>
      <c r="AI290" s="410">
        <v>30</v>
      </c>
      <c r="AJ290" s="142">
        <v>41.336504161712199</v>
      </c>
      <c r="AK290" s="142">
        <v>6.4293471022890198</v>
      </c>
      <c r="AL290" s="1"/>
      <c r="AM290" s="104" t="s">
        <v>1171</v>
      </c>
      <c r="AN290" s="411">
        <v>15</v>
      </c>
      <c r="AO290" s="499">
        <f t="shared" si="28"/>
        <v>5.7418465778594392E-4</v>
      </c>
      <c r="AP290" s="188">
        <v>9</v>
      </c>
      <c r="AQ290" s="410">
        <v>1</v>
      </c>
      <c r="AR290" s="410">
        <v>66</v>
      </c>
      <c r="AS290" s="142">
        <v>262.10666666666702</v>
      </c>
      <c r="AT290" s="142">
        <v>16.189708665280801</v>
      </c>
      <c r="AU290" s="1"/>
      <c r="AV290" s="104" t="s">
        <v>1083</v>
      </c>
      <c r="AW290" s="411">
        <v>23</v>
      </c>
      <c r="AX290" s="499">
        <f t="shared" si="29"/>
        <v>7.1258171453356881E-4</v>
      </c>
      <c r="AY290" s="188">
        <v>3</v>
      </c>
      <c r="AZ290" s="410">
        <v>1</v>
      </c>
      <c r="BA290" s="410">
        <v>8</v>
      </c>
      <c r="BB290" s="142">
        <v>2.99810964083176</v>
      </c>
      <c r="BC290" s="142">
        <v>1.73150502189042</v>
      </c>
      <c r="BD290" s="75"/>
    </row>
    <row r="291" spans="2:56" ht="11.25" customHeight="1" x14ac:dyDescent="0.25">
      <c r="B291" s="113"/>
      <c r="C291" s="104" t="s">
        <v>802</v>
      </c>
      <c r="D291" s="411">
        <v>162</v>
      </c>
      <c r="E291" s="499">
        <f t="shared" si="24"/>
        <v>6.9210656732231657E-4</v>
      </c>
      <c r="F291" s="188">
        <v>4</v>
      </c>
      <c r="G291" s="410">
        <v>1</v>
      </c>
      <c r="H291" s="410">
        <v>34</v>
      </c>
      <c r="I291" s="142">
        <v>19.253772290809302</v>
      </c>
      <c r="J291" s="142">
        <v>4.3879120650725598</v>
      </c>
      <c r="K291" s="1"/>
      <c r="L291" s="104" t="s">
        <v>885</v>
      </c>
      <c r="M291" s="411">
        <v>34</v>
      </c>
      <c r="N291" s="310">
        <f t="shared" si="25"/>
        <v>6.1881188118811882E-4</v>
      </c>
      <c r="O291" s="410">
        <v>1</v>
      </c>
      <c r="P291" s="410">
        <v>1</v>
      </c>
      <c r="Q291" s="410">
        <v>4</v>
      </c>
      <c r="R291" s="142">
        <v>0.45415224913494801</v>
      </c>
      <c r="S291" s="142">
        <v>0.67390819043468198</v>
      </c>
      <c r="T291" s="1"/>
      <c r="U291" s="104" t="s">
        <v>729</v>
      </c>
      <c r="V291" s="411">
        <v>49</v>
      </c>
      <c r="W291" s="499">
        <f t="shared" si="26"/>
        <v>6.4427059364933277E-4</v>
      </c>
      <c r="X291" s="188">
        <v>9</v>
      </c>
      <c r="Y291" s="410">
        <v>1</v>
      </c>
      <c r="Z291" s="410">
        <v>33</v>
      </c>
      <c r="AA291" s="142">
        <v>38.550603915035403</v>
      </c>
      <c r="AB291" s="142">
        <v>6.2089132636102597</v>
      </c>
      <c r="AC291" s="1"/>
      <c r="AD291" s="104" t="s">
        <v>979</v>
      </c>
      <c r="AE291" s="411">
        <v>29</v>
      </c>
      <c r="AF291" s="499">
        <f t="shared" si="27"/>
        <v>6.4923435121339663E-4</v>
      </c>
      <c r="AG291" s="188">
        <v>29</v>
      </c>
      <c r="AH291" s="410">
        <v>4</v>
      </c>
      <c r="AI291" s="410">
        <v>111</v>
      </c>
      <c r="AJ291" s="142">
        <v>856.36385255647997</v>
      </c>
      <c r="AK291" s="142">
        <v>29.263695128204201</v>
      </c>
      <c r="AL291" s="1"/>
      <c r="AM291" s="104" t="s">
        <v>691</v>
      </c>
      <c r="AN291" s="411">
        <v>14</v>
      </c>
      <c r="AO291" s="499">
        <f t="shared" si="28"/>
        <v>5.3590568060021436E-4</v>
      </c>
      <c r="AP291" s="188">
        <v>10</v>
      </c>
      <c r="AQ291" s="410">
        <v>3</v>
      </c>
      <c r="AR291" s="410">
        <v>33</v>
      </c>
      <c r="AS291" s="142">
        <v>54.265306122448997</v>
      </c>
      <c r="AT291" s="142">
        <v>7.3664989053449901</v>
      </c>
      <c r="AU291" s="1"/>
      <c r="AV291" s="104" t="s">
        <v>1153</v>
      </c>
      <c r="AW291" s="411">
        <v>23</v>
      </c>
      <c r="AX291" s="499">
        <f t="shared" si="29"/>
        <v>7.1258171453356881E-4</v>
      </c>
      <c r="AY291" s="188">
        <v>6</v>
      </c>
      <c r="AZ291" s="410">
        <v>1</v>
      </c>
      <c r="BA291" s="410">
        <v>24</v>
      </c>
      <c r="BB291" s="142">
        <v>24.374291115311902</v>
      </c>
      <c r="BC291" s="142">
        <v>4.9370326224678598</v>
      </c>
      <c r="BD291" s="75"/>
    </row>
    <row r="292" spans="2:56" ht="11.25" customHeight="1" x14ac:dyDescent="0.25">
      <c r="B292" s="113"/>
      <c r="C292" s="104" t="s">
        <v>945</v>
      </c>
      <c r="D292" s="411">
        <v>159</v>
      </c>
      <c r="E292" s="499">
        <f t="shared" si="24"/>
        <v>6.7928977903857E-4</v>
      </c>
      <c r="F292" s="188">
        <v>4</v>
      </c>
      <c r="G292" s="410">
        <v>1</v>
      </c>
      <c r="H292" s="410">
        <v>55</v>
      </c>
      <c r="I292" s="142">
        <v>25.209287607294002</v>
      </c>
      <c r="J292" s="142">
        <v>5.0208851418145404</v>
      </c>
      <c r="K292" s="1"/>
      <c r="L292" s="104" t="s">
        <v>1006</v>
      </c>
      <c r="M292" s="411">
        <v>34</v>
      </c>
      <c r="N292" s="310">
        <f t="shared" si="25"/>
        <v>6.1881188118811882E-4</v>
      </c>
      <c r="O292" s="410">
        <v>3</v>
      </c>
      <c r="P292" s="410">
        <v>1</v>
      </c>
      <c r="Q292" s="410">
        <v>11</v>
      </c>
      <c r="R292" s="142">
        <v>6.7828719723183397</v>
      </c>
      <c r="S292" s="142">
        <v>2.6043947420309301</v>
      </c>
      <c r="T292" s="1"/>
      <c r="U292" s="104" t="s">
        <v>923</v>
      </c>
      <c r="V292" s="411">
        <v>49</v>
      </c>
      <c r="W292" s="499">
        <f t="shared" si="26"/>
        <v>6.4427059364933277E-4</v>
      </c>
      <c r="X292" s="188">
        <v>9</v>
      </c>
      <c r="Y292" s="410">
        <v>2</v>
      </c>
      <c r="Z292" s="410">
        <v>44</v>
      </c>
      <c r="AA292" s="142">
        <v>60.857142857142897</v>
      </c>
      <c r="AB292" s="142">
        <v>7.8010988237005998</v>
      </c>
      <c r="AC292" s="1"/>
      <c r="AD292" s="104" t="s">
        <v>1019</v>
      </c>
      <c r="AE292" s="411">
        <v>29</v>
      </c>
      <c r="AF292" s="499">
        <f t="shared" si="27"/>
        <v>6.4923435121339663E-4</v>
      </c>
      <c r="AG292" s="188">
        <v>10</v>
      </c>
      <c r="AH292" s="410">
        <v>2</v>
      </c>
      <c r="AI292" s="410">
        <v>45</v>
      </c>
      <c r="AJ292" s="142">
        <v>142.639714625446</v>
      </c>
      <c r="AK292" s="142">
        <v>11.943186954303499</v>
      </c>
      <c r="AL292" s="1"/>
      <c r="AM292" s="104" t="s">
        <v>750</v>
      </c>
      <c r="AN292" s="411">
        <v>14</v>
      </c>
      <c r="AO292" s="499">
        <f t="shared" si="28"/>
        <v>5.3590568060021436E-4</v>
      </c>
      <c r="AP292" s="188">
        <v>25</v>
      </c>
      <c r="AQ292" s="410">
        <v>1</v>
      </c>
      <c r="AR292" s="410">
        <v>79</v>
      </c>
      <c r="AS292" s="142">
        <v>552.48979591836701</v>
      </c>
      <c r="AT292" s="142">
        <v>23.505101487089298</v>
      </c>
      <c r="AU292" s="1"/>
      <c r="AV292" s="104" t="s">
        <v>711</v>
      </c>
      <c r="AW292" s="411">
        <v>22</v>
      </c>
      <c r="AX292" s="499">
        <f t="shared" si="29"/>
        <v>6.8159990085819627E-4</v>
      </c>
      <c r="AY292" s="188">
        <v>6</v>
      </c>
      <c r="AZ292" s="410">
        <v>1</v>
      </c>
      <c r="BA292" s="410">
        <v>69</v>
      </c>
      <c r="BB292" s="142">
        <v>195.95247933884301</v>
      </c>
      <c r="BC292" s="142">
        <v>13.998302730647101</v>
      </c>
      <c r="BD292" s="75"/>
    </row>
    <row r="293" spans="2:56" ht="11.25" customHeight="1" x14ac:dyDescent="0.25">
      <c r="B293" s="113"/>
      <c r="C293" s="104" t="s">
        <v>808</v>
      </c>
      <c r="D293" s="411">
        <v>157</v>
      </c>
      <c r="E293" s="499">
        <f t="shared" si="24"/>
        <v>6.7074525351607222E-4</v>
      </c>
      <c r="F293" s="188">
        <v>1</v>
      </c>
      <c r="G293" s="410">
        <v>1</v>
      </c>
      <c r="H293" s="410">
        <v>12</v>
      </c>
      <c r="I293" s="142">
        <v>1.73037445738164</v>
      </c>
      <c r="J293" s="142">
        <v>1.31543698343236</v>
      </c>
      <c r="K293" s="1"/>
      <c r="L293" s="104" t="s">
        <v>1204</v>
      </c>
      <c r="M293" s="411">
        <v>34</v>
      </c>
      <c r="N293" s="310">
        <f t="shared" si="25"/>
        <v>6.1881188118811882E-4</v>
      </c>
      <c r="O293" s="410">
        <v>6</v>
      </c>
      <c r="P293" s="410">
        <v>1</v>
      </c>
      <c r="Q293" s="410">
        <v>39</v>
      </c>
      <c r="R293" s="142">
        <v>44.418685121107302</v>
      </c>
      <c r="S293" s="142">
        <v>6.6647344374031299</v>
      </c>
      <c r="T293" s="1"/>
      <c r="U293" s="104" t="s">
        <v>1045</v>
      </c>
      <c r="V293" s="411">
        <v>49</v>
      </c>
      <c r="W293" s="499">
        <f t="shared" si="26"/>
        <v>6.4427059364933277E-4</v>
      </c>
      <c r="X293" s="188">
        <v>6</v>
      </c>
      <c r="Y293" s="410">
        <v>1</v>
      </c>
      <c r="Z293" s="410">
        <v>50</v>
      </c>
      <c r="AA293" s="142">
        <v>96.334860474802198</v>
      </c>
      <c r="AB293" s="142">
        <v>9.8150323725804505</v>
      </c>
      <c r="AC293" s="1"/>
      <c r="AD293" s="104" t="s">
        <v>1157</v>
      </c>
      <c r="AE293" s="411">
        <v>29</v>
      </c>
      <c r="AF293" s="499">
        <f t="shared" si="27"/>
        <v>6.4923435121339663E-4</v>
      </c>
      <c r="AG293" s="188">
        <v>19</v>
      </c>
      <c r="AH293" s="410">
        <v>3</v>
      </c>
      <c r="AI293" s="410">
        <v>82</v>
      </c>
      <c r="AJ293" s="142">
        <v>314.09512485136702</v>
      </c>
      <c r="AK293" s="142">
        <v>17.722729046379001</v>
      </c>
      <c r="AL293" s="1"/>
      <c r="AM293" s="104" t="s">
        <v>766</v>
      </c>
      <c r="AN293" s="411">
        <v>14</v>
      </c>
      <c r="AO293" s="499">
        <f t="shared" si="28"/>
        <v>5.3590568060021436E-4</v>
      </c>
      <c r="AP293" s="188">
        <v>3</v>
      </c>
      <c r="AQ293" s="410">
        <v>1</v>
      </c>
      <c r="AR293" s="410">
        <v>18</v>
      </c>
      <c r="AS293" s="142">
        <v>20.882653061224499</v>
      </c>
      <c r="AT293" s="142">
        <v>4.5697541576352299</v>
      </c>
      <c r="AU293" s="1"/>
      <c r="AV293" s="104" t="s">
        <v>738</v>
      </c>
      <c r="AW293" s="411">
        <v>22</v>
      </c>
      <c r="AX293" s="499">
        <f t="shared" si="29"/>
        <v>6.8159990085819627E-4</v>
      </c>
      <c r="AY293" s="188">
        <v>13</v>
      </c>
      <c r="AZ293" s="410">
        <v>2</v>
      </c>
      <c r="BA293" s="410">
        <v>59</v>
      </c>
      <c r="BB293" s="142">
        <v>254.15702479338799</v>
      </c>
      <c r="BC293" s="142">
        <v>15.942302995282301</v>
      </c>
      <c r="BD293" s="75"/>
    </row>
    <row r="294" spans="2:56" ht="11.25" customHeight="1" x14ac:dyDescent="0.25">
      <c r="B294" s="113"/>
      <c r="C294" s="104" t="s">
        <v>946</v>
      </c>
      <c r="D294" s="411">
        <v>157</v>
      </c>
      <c r="E294" s="499">
        <f t="shared" si="24"/>
        <v>6.7074525351607222E-4</v>
      </c>
      <c r="F294" s="188">
        <v>2</v>
      </c>
      <c r="G294" s="410">
        <v>1</v>
      </c>
      <c r="H294" s="410">
        <v>19</v>
      </c>
      <c r="I294" s="142">
        <v>3.9125319485577501</v>
      </c>
      <c r="J294" s="142">
        <v>1.9780121204274099</v>
      </c>
      <c r="K294" s="1"/>
      <c r="L294" s="104" t="s">
        <v>937</v>
      </c>
      <c r="M294" s="411">
        <v>33</v>
      </c>
      <c r="N294" s="310">
        <f t="shared" si="25"/>
        <v>6.0061153174140939E-4</v>
      </c>
      <c r="O294" s="410">
        <v>1</v>
      </c>
      <c r="P294" s="410">
        <v>1</v>
      </c>
      <c r="Q294" s="410">
        <v>9</v>
      </c>
      <c r="R294" s="142">
        <v>1.96877869605142</v>
      </c>
      <c r="S294" s="142">
        <v>1.4031317457927499</v>
      </c>
      <c r="T294" s="1"/>
      <c r="U294" s="104" t="s">
        <v>682</v>
      </c>
      <c r="V294" s="411">
        <v>48</v>
      </c>
      <c r="W294" s="499">
        <f t="shared" si="26"/>
        <v>6.3112221418710145E-4</v>
      </c>
      <c r="X294" s="188">
        <v>4</v>
      </c>
      <c r="Y294" s="410">
        <v>1</v>
      </c>
      <c r="Z294" s="410">
        <v>16</v>
      </c>
      <c r="AA294" s="142">
        <v>7.0620659722222197</v>
      </c>
      <c r="AB294" s="142">
        <v>2.6574547921314098</v>
      </c>
      <c r="AC294" s="1"/>
      <c r="AD294" s="104" t="s">
        <v>1195</v>
      </c>
      <c r="AE294" s="411">
        <v>29</v>
      </c>
      <c r="AF294" s="499">
        <f t="shared" si="27"/>
        <v>6.4923435121339663E-4</v>
      </c>
      <c r="AG294" s="188">
        <v>10</v>
      </c>
      <c r="AH294" s="410">
        <v>1</v>
      </c>
      <c r="AI294" s="410">
        <v>32</v>
      </c>
      <c r="AJ294" s="142">
        <v>35.626634958382901</v>
      </c>
      <c r="AK294" s="142">
        <v>5.9688051533269899</v>
      </c>
      <c r="AL294" s="1"/>
      <c r="AM294" s="104" t="s">
        <v>770</v>
      </c>
      <c r="AN294" s="411">
        <v>14</v>
      </c>
      <c r="AO294" s="499">
        <f t="shared" si="28"/>
        <v>5.3590568060021436E-4</v>
      </c>
      <c r="AP294" s="188">
        <v>3</v>
      </c>
      <c r="AQ294" s="410">
        <v>1</v>
      </c>
      <c r="AR294" s="410">
        <v>11</v>
      </c>
      <c r="AS294" s="142">
        <v>10.6734693877551</v>
      </c>
      <c r="AT294" s="142">
        <v>3.2670276074369302</v>
      </c>
      <c r="AU294" s="1"/>
      <c r="AV294" s="104" t="s">
        <v>918</v>
      </c>
      <c r="AW294" s="411">
        <v>22</v>
      </c>
      <c r="AX294" s="499">
        <f t="shared" si="29"/>
        <v>6.8159990085819627E-4</v>
      </c>
      <c r="AY294" s="188">
        <v>2</v>
      </c>
      <c r="AZ294" s="410">
        <v>1</v>
      </c>
      <c r="BA294" s="410">
        <v>7</v>
      </c>
      <c r="BB294" s="142">
        <v>1.57231404958678</v>
      </c>
      <c r="BC294" s="142">
        <v>1.2539194749212501</v>
      </c>
      <c r="BD294" s="75"/>
    </row>
    <row r="295" spans="2:56" ht="11.25" customHeight="1" x14ac:dyDescent="0.25">
      <c r="B295" s="113"/>
      <c r="C295" s="104" t="s">
        <v>768</v>
      </c>
      <c r="D295" s="411">
        <v>156</v>
      </c>
      <c r="E295" s="499">
        <f t="shared" si="24"/>
        <v>6.6647299075482344E-4</v>
      </c>
      <c r="F295" s="188">
        <v>1</v>
      </c>
      <c r="G295" s="410">
        <v>1</v>
      </c>
      <c r="H295" s="410">
        <v>7</v>
      </c>
      <c r="I295" s="142">
        <v>0.38099934253780399</v>
      </c>
      <c r="J295" s="142">
        <v>0.61725144190824199</v>
      </c>
      <c r="K295" s="1"/>
      <c r="L295" s="104" t="s">
        <v>941</v>
      </c>
      <c r="M295" s="411">
        <v>33</v>
      </c>
      <c r="N295" s="310">
        <f t="shared" si="25"/>
        <v>6.0061153174140939E-4</v>
      </c>
      <c r="O295" s="410">
        <v>3</v>
      </c>
      <c r="P295" s="410">
        <v>1</v>
      </c>
      <c r="Q295" s="410">
        <v>16</v>
      </c>
      <c r="R295" s="142">
        <v>11.0192837465565</v>
      </c>
      <c r="S295" s="142">
        <v>3.3195306515464602</v>
      </c>
      <c r="T295" s="1"/>
      <c r="U295" s="104" t="s">
        <v>827</v>
      </c>
      <c r="V295" s="411">
        <v>48</v>
      </c>
      <c r="W295" s="499">
        <f t="shared" si="26"/>
        <v>6.3112221418710145E-4</v>
      </c>
      <c r="X295" s="188">
        <v>5</v>
      </c>
      <c r="Y295" s="410">
        <v>1</v>
      </c>
      <c r="Z295" s="410">
        <v>28</v>
      </c>
      <c r="AA295" s="142">
        <v>24.1419270833333</v>
      </c>
      <c r="AB295" s="142">
        <v>4.91344350566213</v>
      </c>
      <c r="AC295" s="1"/>
      <c r="AD295" s="104" t="s">
        <v>1166</v>
      </c>
      <c r="AE295" s="411">
        <v>28</v>
      </c>
      <c r="AF295" s="499">
        <f t="shared" si="27"/>
        <v>6.2684695979224505E-4</v>
      </c>
      <c r="AG295" s="188">
        <v>1</v>
      </c>
      <c r="AH295" s="410">
        <v>1</v>
      </c>
      <c r="AI295" s="410">
        <v>2</v>
      </c>
      <c r="AJ295" s="142">
        <v>3.4438775510204099E-2</v>
      </c>
      <c r="AK295" s="142">
        <v>0.18557687223952299</v>
      </c>
      <c r="AL295" s="1"/>
      <c r="AM295" s="104" t="s">
        <v>797</v>
      </c>
      <c r="AN295" s="411">
        <v>14</v>
      </c>
      <c r="AO295" s="499">
        <f t="shared" si="28"/>
        <v>5.3590568060021436E-4</v>
      </c>
      <c r="AP295" s="188">
        <v>4</v>
      </c>
      <c r="AQ295" s="410">
        <v>1</v>
      </c>
      <c r="AR295" s="410">
        <v>28</v>
      </c>
      <c r="AS295" s="142">
        <v>49.673469387755098</v>
      </c>
      <c r="AT295" s="142">
        <v>7.0479407905965799</v>
      </c>
      <c r="AU295" s="1"/>
      <c r="AV295" s="104" t="s">
        <v>952</v>
      </c>
      <c r="AW295" s="411">
        <v>22</v>
      </c>
      <c r="AX295" s="499">
        <f t="shared" si="29"/>
        <v>6.8159990085819627E-4</v>
      </c>
      <c r="AY295" s="188">
        <v>4</v>
      </c>
      <c r="AZ295" s="410">
        <v>1</v>
      </c>
      <c r="BA295" s="410">
        <v>34</v>
      </c>
      <c r="BB295" s="142">
        <v>42.795454545454497</v>
      </c>
      <c r="BC295" s="142">
        <v>6.5418234877941002</v>
      </c>
      <c r="BD295" s="75"/>
    </row>
    <row r="296" spans="2:56" ht="11.25" customHeight="1" x14ac:dyDescent="0.25">
      <c r="B296" s="113"/>
      <c r="C296" s="104" t="s">
        <v>1176</v>
      </c>
      <c r="D296" s="411">
        <v>155</v>
      </c>
      <c r="E296" s="499">
        <f t="shared" si="24"/>
        <v>6.6220072799357454E-4</v>
      </c>
      <c r="F296" s="188">
        <v>4</v>
      </c>
      <c r="G296" s="410">
        <v>1</v>
      </c>
      <c r="H296" s="410">
        <v>32</v>
      </c>
      <c r="I296" s="142">
        <v>21.261852237252899</v>
      </c>
      <c r="J296" s="142">
        <v>4.6110576050677201</v>
      </c>
      <c r="K296" s="1"/>
      <c r="L296" s="104" t="s">
        <v>977</v>
      </c>
      <c r="M296" s="411">
        <v>33</v>
      </c>
      <c r="N296" s="310">
        <f t="shared" si="25"/>
        <v>6.0061153174140939E-4</v>
      </c>
      <c r="O296" s="410">
        <v>2</v>
      </c>
      <c r="P296" s="410">
        <v>1</v>
      </c>
      <c r="Q296" s="410">
        <v>12</v>
      </c>
      <c r="R296" s="142">
        <v>4.5417814508723602</v>
      </c>
      <c r="S296" s="142">
        <v>2.13114557242633</v>
      </c>
      <c r="T296" s="1"/>
      <c r="U296" s="104" t="s">
        <v>937</v>
      </c>
      <c r="V296" s="411">
        <v>48</v>
      </c>
      <c r="W296" s="499">
        <f t="shared" si="26"/>
        <v>6.3112221418710145E-4</v>
      </c>
      <c r="X296" s="188">
        <v>3</v>
      </c>
      <c r="Y296" s="410">
        <v>1</v>
      </c>
      <c r="Z296" s="410">
        <v>14</v>
      </c>
      <c r="AA296" s="142">
        <v>11.4427083333333</v>
      </c>
      <c r="AB296" s="142">
        <v>3.3827072491324701</v>
      </c>
      <c r="AC296" s="1"/>
      <c r="AD296" s="104" t="s">
        <v>811</v>
      </c>
      <c r="AE296" s="411">
        <v>27</v>
      </c>
      <c r="AF296" s="499">
        <f t="shared" si="27"/>
        <v>6.0445956837109336E-4</v>
      </c>
      <c r="AG296" s="188">
        <v>4</v>
      </c>
      <c r="AH296" s="410">
        <v>1</v>
      </c>
      <c r="AI296" s="410">
        <v>32</v>
      </c>
      <c r="AJ296" s="142">
        <v>42.414266117969802</v>
      </c>
      <c r="AK296" s="142">
        <v>6.5126235971357804</v>
      </c>
      <c r="AL296" s="1"/>
      <c r="AM296" s="104" t="s">
        <v>815</v>
      </c>
      <c r="AN296" s="411">
        <v>14</v>
      </c>
      <c r="AO296" s="499">
        <f t="shared" si="28"/>
        <v>5.3590568060021436E-4</v>
      </c>
      <c r="AP296" s="188">
        <v>16</v>
      </c>
      <c r="AQ296" s="410">
        <v>1</v>
      </c>
      <c r="AR296" s="410">
        <v>65</v>
      </c>
      <c r="AS296" s="142">
        <v>341.37244897959198</v>
      </c>
      <c r="AT296" s="142">
        <v>18.476267181971401</v>
      </c>
      <c r="AU296" s="1"/>
      <c r="AV296" s="104" t="s">
        <v>957</v>
      </c>
      <c r="AW296" s="411">
        <v>22</v>
      </c>
      <c r="AX296" s="499">
        <f t="shared" si="29"/>
        <v>6.8159990085819627E-4</v>
      </c>
      <c r="AY296" s="188">
        <v>12</v>
      </c>
      <c r="AZ296" s="410">
        <v>1</v>
      </c>
      <c r="BA296" s="410">
        <v>48</v>
      </c>
      <c r="BB296" s="142">
        <v>142.925619834711</v>
      </c>
      <c r="BC296" s="142">
        <v>11.9551503476414</v>
      </c>
      <c r="BD296" s="75"/>
    </row>
    <row r="297" spans="2:56" ht="11.25" customHeight="1" x14ac:dyDescent="0.25">
      <c r="B297" s="113"/>
      <c r="C297" s="104" t="s">
        <v>942</v>
      </c>
      <c r="D297" s="411">
        <v>153</v>
      </c>
      <c r="E297" s="499">
        <f t="shared" si="24"/>
        <v>6.5365620247107676E-4</v>
      </c>
      <c r="F297" s="188">
        <v>3</v>
      </c>
      <c r="G297" s="410">
        <v>1</v>
      </c>
      <c r="H297" s="410">
        <v>46</v>
      </c>
      <c r="I297" s="142">
        <v>29.914221026101099</v>
      </c>
      <c r="J297" s="142">
        <v>5.4693894564293997</v>
      </c>
      <c r="K297" s="1"/>
      <c r="L297" s="104" t="s">
        <v>1031</v>
      </c>
      <c r="M297" s="411">
        <v>33</v>
      </c>
      <c r="N297" s="310">
        <f t="shared" si="25"/>
        <v>6.0061153174140939E-4</v>
      </c>
      <c r="O297" s="410">
        <v>3</v>
      </c>
      <c r="P297" s="410">
        <v>1</v>
      </c>
      <c r="Q297" s="410">
        <v>13</v>
      </c>
      <c r="R297" s="142">
        <v>10.514233241506</v>
      </c>
      <c r="S297" s="142">
        <v>3.24256584227768</v>
      </c>
      <c r="T297" s="1"/>
      <c r="U297" s="104" t="s">
        <v>941</v>
      </c>
      <c r="V297" s="411">
        <v>48</v>
      </c>
      <c r="W297" s="499">
        <f t="shared" si="26"/>
        <v>6.3112221418710145E-4</v>
      </c>
      <c r="X297" s="188">
        <v>4</v>
      </c>
      <c r="Y297" s="410">
        <v>1</v>
      </c>
      <c r="Z297" s="410">
        <v>28</v>
      </c>
      <c r="AA297" s="142">
        <v>25.6245659722222</v>
      </c>
      <c r="AB297" s="142">
        <v>5.0620713124394303</v>
      </c>
      <c r="AC297" s="1"/>
      <c r="AD297" s="104" t="s">
        <v>839</v>
      </c>
      <c r="AE297" s="411">
        <v>27</v>
      </c>
      <c r="AF297" s="499">
        <f t="shared" si="27"/>
        <v>6.0445956837109336E-4</v>
      </c>
      <c r="AG297" s="188">
        <v>5</v>
      </c>
      <c r="AH297" s="410">
        <v>1</v>
      </c>
      <c r="AI297" s="410">
        <v>42</v>
      </c>
      <c r="AJ297" s="142">
        <v>93.821673525377193</v>
      </c>
      <c r="AK297" s="142">
        <v>9.6861588633150806</v>
      </c>
      <c r="AL297" s="1"/>
      <c r="AM297" s="104" t="s">
        <v>855</v>
      </c>
      <c r="AN297" s="411">
        <v>14</v>
      </c>
      <c r="AO297" s="499">
        <f t="shared" si="28"/>
        <v>5.3590568060021436E-4</v>
      </c>
      <c r="AP297" s="188">
        <v>4</v>
      </c>
      <c r="AQ297" s="410">
        <v>1</v>
      </c>
      <c r="AR297" s="410">
        <v>11</v>
      </c>
      <c r="AS297" s="142">
        <v>6.6938775510204103</v>
      </c>
      <c r="AT297" s="142">
        <v>2.58725289661069</v>
      </c>
      <c r="AU297" s="1"/>
      <c r="AV297" s="104" t="s">
        <v>697</v>
      </c>
      <c r="AW297" s="411">
        <v>21</v>
      </c>
      <c r="AX297" s="499">
        <f t="shared" si="29"/>
        <v>6.5061808718282373E-4</v>
      </c>
      <c r="AY297" s="188">
        <v>3</v>
      </c>
      <c r="AZ297" s="410">
        <v>1</v>
      </c>
      <c r="BA297" s="410">
        <v>10</v>
      </c>
      <c r="BB297" s="142">
        <v>6.7528344671201799</v>
      </c>
      <c r="BC297" s="142">
        <v>2.5986216475509099</v>
      </c>
      <c r="BD297" s="75"/>
    </row>
    <row r="298" spans="2:56" ht="11.25" customHeight="1" x14ac:dyDescent="0.25">
      <c r="B298" s="113"/>
      <c r="C298" s="104" t="s">
        <v>925</v>
      </c>
      <c r="D298" s="411">
        <v>150</v>
      </c>
      <c r="E298" s="499">
        <f t="shared" si="24"/>
        <v>6.4083941418733019E-4</v>
      </c>
      <c r="F298" s="188">
        <v>5</v>
      </c>
      <c r="G298" s="410">
        <v>1</v>
      </c>
      <c r="H298" s="410">
        <v>20</v>
      </c>
      <c r="I298" s="142">
        <v>9.9758222222222201</v>
      </c>
      <c r="J298" s="142">
        <v>3.1584525043480101</v>
      </c>
      <c r="K298" s="1"/>
      <c r="L298" s="104" t="s">
        <v>1036</v>
      </c>
      <c r="M298" s="411">
        <v>33</v>
      </c>
      <c r="N298" s="310">
        <f t="shared" si="25"/>
        <v>6.0061153174140939E-4</v>
      </c>
      <c r="O298" s="410">
        <v>6</v>
      </c>
      <c r="P298" s="410">
        <v>1</v>
      </c>
      <c r="Q298" s="410">
        <v>29</v>
      </c>
      <c r="R298" s="142">
        <v>57.456382001836502</v>
      </c>
      <c r="S298" s="142">
        <v>7.5799988127859601</v>
      </c>
      <c r="T298" s="1"/>
      <c r="U298" s="104" t="s">
        <v>945</v>
      </c>
      <c r="V298" s="411">
        <v>48</v>
      </c>
      <c r="W298" s="499">
        <f t="shared" si="26"/>
        <v>6.3112221418710145E-4</v>
      </c>
      <c r="X298" s="188">
        <v>5</v>
      </c>
      <c r="Y298" s="410">
        <v>1</v>
      </c>
      <c r="Z298" s="410">
        <v>20</v>
      </c>
      <c r="AA298" s="142">
        <v>13.3888888888889</v>
      </c>
      <c r="AB298" s="142">
        <v>3.65908306668336</v>
      </c>
      <c r="AC298" s="1"/>
      <c r="AD298" s="104" t="s">
        <v>913</v>
      </c>
      <c r="AE298" s="411">
        <v>27</v>
      </c>
      <c r="AF298" s="499">
        <f t="shared" si="27"/>
        <v>6.0445956837109336E-4</v>
      </c>
      <c r="AG298" s="188">
        <v>5</v>
      </c>
      <c r="AH298" s="410">
        <v>1</v>
      </c>
      <c r="AI298" s="410">
        <v>16</v>
      </c>
      <c r="AJ298" s="142">
        <v>16.101508916323699</v>
      </c>
      <c r="AK298" s="142">
        <v>4.0126685530110402</v>
      </c>
      <c r="AL298" s="1"/>
      <c r="AM298" s="104" t="s">
        <v>954</v>
      </c>
      <c r="AN298" s="411">
        <v>14</v>
      </c>
      <c r="AO298" s="499">
        <f t="shared" si="28"/>
        <v>5.3590568060021436E-4</v>
      </c>
      <c r="AP298" s="188">
        <v>1</v>
      </c>
      <c r="AQ298" s="410">
        <v>1</v>
      </c>
      <c r="AR298" s="410">
        <v>3</v>
      </c>
      <c r="AS298" s="142">
        <v>0.48979591836734698</v>
      </c>
      <c r="AT298" s="142">
        <v>0.69985421222376498</v>
      </c>
      <c r="AU298" s="1"/>
      <c r="AV298" s="104" t="s">
        <v>700</v>
      </c>
      <c r="AW298" s="411">
        <v>21</v>
      </c>
      <c r="AX298" s="499">
        <f t="shared" si="29"/>
        <v>6.5061808718282373E-4</v>
      </c>
      <c r="AY298" s="188">
        <v>11</v>
      </c>
      <c r="AZ298" s="410">
        <v>1</v>
      </c>
      <c r="BA298" s="410">
        <v>45</v>
      </c>
      <c r="BB298" s="142">
        <v>147.32426303854899</v>
      </c>
      <c r="BC298" s="142">
        <v>12.137720668995</v>
      </c>
      <c r="BD298" s="75"/>
    </row>
    <row r="299" spans="2:56" ht="11.25" customHeight="1" x14ac:dyDescent="0.25">
      <c r="B299" s="113"/>
      <c r="C299" s="104" t="s">
        <v>697</v>
      </c>
      <c r="D299" s="411">
        <v>149</v>
      </c>
      <c r="E299" s="499">
        <f t="shared" si="24"/>
        <v>6.365671514260813E-4</v>
      </c>
      <c r="F299" s="188">
        <v>5</v>
      </c>
      <c r="G299" s="410">
        <v>1</v>
      </c>
      <c r="H299" s="410">
        <v>44</v>
      </c>
      <c r="I299" s="142">
        <v>44.946083509751801</v>
      </c>
      <c r="J299" s="142">
        <v>6.7041840301226703</v>
      </c>
      <c r="K299" s="1"/>
      <c r="L299" s="104" t="s">
        <v>1041</v>
      </c>
      <c r="M299" s="411">
        <v>33</v>
      </c>
      <c r="N299" s="310">
        <f t="shared" si="25"/>
        <v>6.0061153174140939E-4</v>
      </c>
      <c r="O299" s="410">
        <v>5</v>
      </c>
      <c r="P299" s="410">
        <v>1</v>
      </c>
      <c r="Q299" s="410">
        <v>16</v>
      </c>
      <c r="R299" s="142">
        <v>14.2093663911846</v>
      </c>
      <c r="S299" s="142">
        <v>3.7695313224835498</v>
      </c>
      <c r="T299" s="1"/>
      <c r="U299" s="104" t="s">
        <v>1012</v>
      </c>
      <c r="V299" s="411">
        <v>48</v>
      </c>
      <c r="W299" s="499">
        <f t="shared" si="26"/>
        <v>6.3112221418710145E-4</v>
      </c>
      <c r="X299" s="188">
        <v>10</v>
      </c>
      <c r="Y299" s="410">
        <v>1</v>
      </c>
      <c r="Z299" s="410">
        <v>45</v>
      </c>
      <c r="AA299" s="142">
        <v>74.9440104166667</v>
      </c>
      <c r="AB299" s="142">
        <v>8.6570208742191799</v>
      </c>
      <c r="AC299" s="1"/>
      <c r="AD299" s="104" t="s">
        <v>920</v>
      </c>
      <c r="AE299" s="411">
        <v>27</v>
      </c>
      <c r="AF299" s="499">
        <f t="shared" si="27"/>
        <v>6.0445956837109336E-4</v>
      </c>
      <c r="AG299" s="188">
        <v>8</v>
      </c>
      <c r="AH299" s="410">
        <v>1</v>
      </c>
      <c r="AI299" s="410">
        <v>35</v>
      </c>
      <c r="AJ299" s="142">
        <v>72.866941015089196</v>
      </c>
      <c r="AK299" s="142">
        <v>8.5362135057113697</v>
      </c>
      <c r="AL299" s="1"/>
      <c r="AM299" s="104" t="s">
        <v>1121</v>
      </c>
      <c r="AN299" s="411">
        <v>14</v>
      </c>
      <c r="AO299" s="499">
        <f t="shared" si="28"/>
        <v>5.3590568060021436E-4</v>
      </c>
      <c r="AP299" s="188">
        <v>4</v>
      </c>
      <c r="AQ299" s="410">
        <v>2</v>
      </c>
      <c r="AR299" s="410">
        <v>13</v>
      </c>
      <c r="AS299" s="142">
        <v>9.9591836734693899</v>
      </c>
      <c r="AT299" s="142">
        <v>3.1558174334820701</v>
      </c>
      <c r="AU299" s="1"/>
      <c r="AV299" s="104" t="s">
        <v>742</v>
      </c>
      <c r="AW299" s="411">
        <v>21</v>
      </c>
      <c r="AX299" s="499">
        <f t="shared" si="29"/>
        <v>6.5061808718282373E-4</v>
      </c>
      <c r="AY299" s="188">
        <v>1</v>
      </c>
      <c r="AZ299" s="410">
        <v>1</v>
      </c>
      <c r="BA299" s="410">
        <v>3</v>
      </c>
      <c r="BB299" s="142">
        <v>0.21768707482993199</v>
      </c>
      <c r="BC299" s="142">
        <v>0.46656947481584399</v>
      </c>
      <c r="BD299" s="75"/>
    </row>
    <row r="300" spans="2:56" ht="11.25" customHeight="1" x14ac:dyDescent="0.25">
      <c r="B300" s="113"/>
      <c r="C300" s="104" t="s">
        <v>975</v>
      </c>
      <c r="D300" s="411">
        <v>149</v>
      </c>
      <c r="E300" s="499">
        <f t="shared" si="24"/>
        <v>6.365671514260813E-4</v>
      </c>
      <c r="F300" s="188">
        <v>2</v>
      </c>
      <c r="G300" s="410">
        <v>1</v>
      </c>
      <c r="H300" s="410">
        <v>10</v>
      </c>
      <c r="I300" s="142">
        <v>3.0332867888833799</v>
      </c>
      <c r="J300" s="142">
        <v>1.74163336810116</v>
      </c>
      <c r="K300" s="1"/>
      <c r="L300" s="104" t="s">
        <v>1161</v>
      </c>
      <c r="M300" s="411">
        <v>33</v>
      </c>
      <c r="N300" s="310">
        <f t="shared" si="25"/>
        <v>6.0061153174140939E-4</v>
      </c>
      <c r="O300" s="410">
        <v>2</v>
      </c>
      <c r="P300" s="410">
        <v>1</v>
      </c>
      <c r="Q300" s="410">
        <v>14</v>
      </c>
      <c r="R300" s="142">
        <v>8.3654729109274601</v>
      </c>
      <c r="S300" s="142">
        <v>2.8923127270278801</v>
      </c>
      <c r="T300" s="1"/>
      <c r="U300" s="104" t="s">
        <v>1015</v>
      </c>
      <c r="V300" s="411">
        <v>48</v>
      </c>
      <c r="W300" s="499">
        <f t="shared" si="26"/>
        <v>6.3112221418710145E-4</v>
      </c>
      <c r="X300" s="188">
        <v>7</v>
      </c>
      <c r="Y300" s="410">
        <v>1</v>
      </c>
      <c r="Z300" s="410">
        <v>36</v>
      </c>
      <c r="AA300" s="142">
        <v>30.8641493055556</v>
      </c>
      <c r="AB300" s="142">
        <v>5.55555121527608</v>
      </c>
      <c r="AC300" s="1"/>
      <c r="AD300" s="104" t="s">
        <v>1004</v>
      </c>
      <c r="AE300" s="411">
        <v>27</v>
      </c>
      <c r="AF300" s="499">
        <f t="shared" si="27"/>
        <v>6.0445956837109336E-4</v>
      </c>
      <c r="AG300" s="188">
        <v>1</v>
      </c>
      <c r="AH300" s="410">
        <v>1</v>
      </c>
      <c r="AI300" s="410">
        <v>3</v>
      </c>
      <c r="AJ300" s="142">
        <v>0.43072702331961599</v>
      </c>
      <c r="AK300" s="142">
        <v>0.65629796839516097</v>
      </c>
      <c r="AL300" s="1"/>
      <c r="AM300" s="104" t="s">
        <v>1176</v>
      </c>
      <c r="AN300" s="411">
        <v>14</v>
      </c>
      <c r="AO300" s="499">
        <f t="shared" si="28"/>
        <v>5.3590568060021436E-4</v>
      </c>
      <c r="AP300" s="188">
        <v>3</v>
      </c>
      <c r="AQ300" s="410">
        <v>1</v>
      </c>
      <c r="AR300" s="410">
        <v>10</v>
      </c>
      <c r="AS300" s="142">
        <v>8.2653061224489797</v>
      </c>
      <c r="AT300" s="142">
        <v>2.8749445424997302</v>
      </c>
      <c r="AU300" s="1"/>
      <c r="AV300" s="104" t="s">
        <v>975</v>
      </c>
      <c r="AW300" s="411">
        <v>21</v>
      </c>
      <c r="AX300" s="499">
        <f t="shared" si="29"/>
        <v>6.5061808718282373E-4</v>
      </c>
      <c r="AY300" s="188">
        <v>2</v>
      </c>
      <c r="AZ300" s="410">
        <v>1</v>
      </c>
      <c r="BA300" s="410">
        <v>8</v>
      </c>
      <c r="BB300" s="142">
        <v>3.20181405895692</v>
      </c>
      <c r="BC300" s="142">
        <v>1.7893613550529499</v>
      </c>
      <c r="BD300" s="75"/>
    </row>
    <row r="301" spans="2:56" ht="11.25" customHeight="1" x14ac:dyDescent="0.25">
      <c r="B301" s="113"/>
      <c r="C301" s="104" t="s">
        <v>1204</v>
      </c>
      <c r="D301" s="411">
        <v>149</v>
      </c>
      <c r="E301" s="499">
        <f t="shared" si="24"/>
        <v>6.365671514260813E-4</v>
      </c>
      <c r="F301" s="188">
        <v>9</v>
      </c>
      <c r="G301" s="410">
        <v>1</v>
      </c>
      <c r="H301" s="410">
        <v>47</v>
      </c>
      <c r="I301" s="142">
        <v>73.759109950002298</v>
      </c>
      <c r="J301" s="142">
        <v>8.5883124040758005</v>
      </c>
      <c r="K301" s="1"/>
      <c r="L301" s="104" t="s">
        <v>1193</v>
      </c>
      <c r="M301" s="411">
        <v>33</v>
      </c>
      <c r="N301" s="310">
        <f t="shared" si="25"/>
        <v>6.0061153174140939E-4</v>
      </c>
      <c r="O301" s="410">
        <v>4</v>
      </c>
      <c r="P301" s="410">
        <v>1</v>
      </c>
      <c r="Q301" s="410">
        <v>13</v>
      </c>
      <c r="R301" s="142">
        <v>8.6740128558310392</v>
      </c>
      <c r="S301" s="142">
        <v>2.94516771268311</v>
      </c>
      <c r="T301" s="1"/>
      <c r="U301" s="104" t="s">
        <v>1052</v>
      </c>
      <c r="V301" s="411">
        <v>48</v>
      </c>
      <c r="W301" s="499">
        <f t="shared" si="26"/>
        <v>6.3112221418710145E-4</v>
      </c>
      <c r="X301" s="188">
        <v>3</v>
      </c>
      <c r="Y301" s="410">
        <v>1</v>
      </c>
      <c r="Z301" s="410">
        <v>18</v>
      </c>
      <c r="AA301" s="142">
        <v>12.5724826388889</v>
      </c>
      <c r="AB301" s="142">
        <v>3.5457696821549001</v>
      </c>
      <c r="AC301" s="1"/>
      <c r="AD301" s="104" t="s">
        <v>1121</v>
      </c>
      <c r="AE301" s="411">
        <v>27</v>
      </c>
      <c r="AF301" s="499">
        <f t="shared" si="27"/>
        <v>6.0445956837109336E-4</v>
      </c>
      <c r="AG301" s="188">
        <v>4</v>
      </c>
      <c r="AH301" s="410">
        <v>1</v>
      </c>
      <c r="AI301" s="410">
        <v>25</v>
      </c>
      <c r="AJ301" s="142">
        <v>23.253772290809302</v>
      </c>
      <c r="AK301" s="142">
        <v>4.8222165329658697</v>
      </c>
      <c r="AL301" s="1"/>
      <c r="AM301" s="104" t="s">
        <v>711</v>
      </c>
      <c r="AN301" s="411">
        <v>13</v>
      </c>
      <c r="AO301" s="499">
        <f t="shared" si="28"/>
        <v>4.9762670341448479E-4</v>
      </c>
      <c r="AP301" s="188">
        <v>3</v>
      </c>
      <c r="AQ301" s="410">
        <v>1</v>
      </c>
      <c r="AR301" s="410">
        <v>28</v>
      </c>
      <c r="AS301" s="142">
        <v>51.171597633136102</v>
      </c>
      <c r="AT301" s="142">
        <v>7.1534325769616398</v>
      </c>
      <c r="AU301" s="1"/>
      <c r="AV301" s="104" t="s">
        <v>1031</v>
      </c>
      <c r="AW301" s="411">
        <v>21</v>
      </c>
      <c r="AX301" s="499">
        <f t="shared" si="29"/>
        <v>6.5061808718282373E-4</v>
      </c>
      <c r="AY301" s="188">
        <v>7</v>
      </c>
      <c r="AZ301" s="410">
        <v>1</v>
      </c>
      <c r="BA301" s="410">
        <v>34</v>
      </c>
      <c r="BB301" s="142">
        <v>68.122448979591795</v>
      </c>
      <c r="BC301" s="142">
        <v>8.2536324718024492</v>
      </c>
      <c r="BD301" s="75"/>
    </row>
    <row r="302" spans="2:56" ht="11.25" customHeight="1" x14ac:dyDescent="0.25">
      <c r="B302" s="113"/>
      <c r="C302" s="104" t="s">
        <v>682</v>
      </c>
      <c r="D302" s="411">
        <v>148</v>
      </c>
      <c r="E302" s="499">
        <f t="shared" si="24"/>
        <v>6.3229488866483241E-4</v>
      </c>
      <c r="F302" s="188">
        <v>4</v>
      </c>
      <c r="G302" s="410">
        <v>1</v>
      </c>
      <c r="H302" s="410">
        <v>53</v>
      </c>
      <c r="I302" s="142">
        <v>36.888011322132897</v>
      </c>
      <c r="J302" s="142">
        <v>6.0735501415673596</v>
      </c>
      <c r="K302" s="1"/>
      <c r="L302" s="104" t="s">
        <v>1195</v>
      </c>
      <c r="M302" s="411">
        <v>33</v>
      </c>
      <c r="N302" s="310">
        <f t="shared" si="25"/>
        <v>6.0061153174140939E-4</v>
      </c>
      <c r="O302" s="410">
        <v>8</v>
      </c>
      <c r="P302" s="410">
        <v>1</v>
      </c>
      <c r="Q302" s="410">
        <v>33</v>
      </c>
      <c r="R302" s="142">
        <v>42.729109274563797</v>
      </c>
      <c r="S302" s="142">
        <v>6.5367506663910504</v>
      </c>
      <c r="T302" s="1"/>
      <c r="U302" s="104" t="s">
        <v>1176</v>
      </c>
      <c r="V302" s="411">
        <v>48</v>
      </c>
      <c r="W302" s="499">
        <f t="shared" si="26"/>
        <v>6.3112221418710145E-4</v>
      </c>
      <c r="X302" s="188">
        <v>5</v>
      </c>
      <c r="Y302" s="410">
        <v>1</v>
      </c>
      <c r="Z302" s="410">
        <v>32</v>
      </c>
      <c r="AA302" s="142">
        <v>37.8315972222222</v>
      </c>
      <c r="AB302" s="142">
        <v>6.1507395670945302</v>
      </c>
      <c r="AC302" s="1"/>
      <c r="AD302" s="104" t="s">
        <v>682</v>
      </c>
      <c r="AE302" s="411">
        <v>26</v>
      </c>
      <c r="AF302" s="499">
        <f t="shared" si="27"/>
        <v>5.8207217694994178E-4</v>
      </c>
      <c r="AG302" s="188">
        <v>7</v>
      </c>
      <c r="AH302" s="410">
        <v>1</v>
      </c>
      <c r="AI302" s="410">
        <v>27</v>
      </c>
      <c r="AJ302" s="142">
        <v>61.639053254437897</v>
      </c>
      <c r="AK302" s="142">
        <v>7.8510542766203004</v>
      </c>
      <c r="AL302" s="1"/>
      <c r="AM302" s="104" t="s">
        <v>738</v>
      </c>
      <c r="AN302" s="411">
        <v>13</v>
      </c>
      <c r="AO302" s="499">
        <f t="shared" si="28"/>
        <v>4.9762670341448479E-4</v>
      </c>
      <c r="AP302" s="188">
        <v>18</v>
      </c>
      <c r="AQ302" s="410">
        <v>6</v>
      </c>
      <c r="AR302" s="410">
        <v>59</v>
      </c>
      <c r="AS302" s="142">
        <v>217.254437869822</v>
      </c>
      <c r="AT302" s="142">
        <v>14.739553516637599</v>
      </c>
      <c r="AU302" s="1"/>
      <c r="AV302" s="104" t="s">
        <v>1036</v>
      </c>
      <c r="AW302" s="411">
        <v>21</v>
      </c>
      <c r="AX302" s="499">
        <f t="shared" si="29"/>
        <v>6.5061808718282373E-4</v>
      </c>
      <c r="AY302" s="188">
        <v>4</v>
      </c>
      <c r="AZ302" s="410">
        <v>1</v>
      </c>
      <c r="BA302" s="410">
        <v>15</v>
      </c>
      <c r="BB302" s="142">
        <v>15.936507936507899</v>
      </c>
      <c r="BC302" s="142">
        <v>3.9920556028827998</v>
      </c>
      <c r="BD302" s="75"/>
    </row>
    <row r="303" spans="2:56" ht="11.25" customHeight="1" x14ac:dyDescent="0.25">
      <c r="B303" s="113"/>
      <c r="C303" s="104" t="s">
        <v>859</v>
      </c>
      <c r="D303" s="411">
        <v>147</v>
      </c>
      <c r="E303" s="499">
        <f t="shared" si="24"/>
        <v>6.2802262590358363E-4</v>
      </c>
      <c r="F303" s="188">
        <v>10</v>
      </c>
      <c r="G303" s="410">
        <v>1</v>
      </c>
      <c r="H303" s="410">
        <v>57</v>
      </c>
      <c r="I303" s="142">
        <v>76.8888888888889</v>
      </c>
      <c r="J303" s="142">
        <v>8.7686309586439393</v>
      </c>
      <c r="K303" s="1"/>
      <c r="L303" s="104" t="s">
        <v>687</v>
      </c>
      <c r="M303" s="411">
        <v>32</v>
      </c>
      <c r="N303" s="310">
        <f t="shared" si="25"/>
        <v>5.8241118229470008E-4</v>
      </c>
      <c r="O303" s="410">
        <v>9</v>
      </c>
      <c r="P303" s="410">
        <v>1</v>
      </c>
      <c r="Q303" s="410">
        <v>34</v>
      </c>
      <c r="R303" s="142">
        <v>52.921875</v>
      </c>
      <c r="S303" s="142">
        <v>7.2747422634757299</v>
      </c>
      <c r="T303" s="1"/>
      <c r="U303" s="104" t="s">
        <v>693</v>
      </c>
      <c r="V303" s="411">
        <v>47</v>
      </c>
      <c r="W303" s="499">
        <f t="shared" si="26"/>
        <v>6.1797383472487013E-4</v>
      </c>
      <c r="X303" s="188">
        <v>3</v>
      </c>
      <c r="Y303" s="410">
        <v>1</v>
      </c>
      <c r="Z303" s="410">
        <v>17</v>
      </c>
      <c r="AA303" s="142">
        <v>13.2095971027614</v>
      </c>
      <c r="AB303" s="142">
        <v>3.6345009427377302</v>
      </c>
      <c r="AC303" s="1"/>
      <c r="AD303" s="104" t="s">
        <v>837</v>
      </c>
      <c r="AE303" s="411">
        <v>26</v>
      </c>
      <c r="AF303" s="499">
        <f t="shared" si="27"/>
        <v>5.8207217694994178E-4</v>
      </c>
      <c r="AG303" s="188">
        <v>4</v>
      </c>
      <c r="AH303" s="410">
        <v>2</v>
      </c>
      <c r="AI303" s="410">
        <v>10</v>
      </c>
      <c r="AJ303" s="142">
        <v>5.8417159763313604</v>
      </c>
      <c r="AK303" s="142">
        <v>2.4169642066715298</v>
      </c>
      <c r="AL303" s="1"/>
      <c r="AM303" s="104" t="s">
        <v>751</v>
      </c>
      <c r="AN303" s="411">
        <v>13</v>
      </c>
      <c r="AO303" s="499">
        <f t="shared" si="28"/>
        <v>4.9762670341448479E-4</v>
      </c>
      <c r="AP303" s="188">
        <v>4</v>
      </c>
      <c r="AQ303" s="410">
        <v>1</v>
      </c>
      <c r="AR303" s="410">
        <v>10</v>
      </c>
      <c r="AS303" s="142">
        <v>6.3668639053254399</v>
      </c>
      <c r="AT303" s="142">
        <v>2.5232645333625698</v>
      </c>
      <c r="AU303" s="1"/>
      <c r="AV303" s="104" t="s">
        <v>729</v>
      </c>
      <c r="AW303" s="411">
        <v>20</v>
      </c>
      <c r="AX303" s="499">
        <f t="shared" si="29"/>
        <v>6.1963627350745108E-4</v>
      </c>
      <c r="AY303" s="188">
        <v>8</v>
      </c>
      <c r="AZ303" s="410">
        <v>1</v>
      </c>
      <c r="BA303" s="410">
        <v>65</v>
      </c>
      <c r="BB303" s="142">
        <v>189.1275</v>
      </c>
      <c r="BC303" s="142">
        <v>13.752363433243</v>
      </c>
      <c r="BD303" s="75"/>
    </row>
    <row r="304" spans="2:56" ht="11.25" customHeight="1" x14ac:dyDescent="0.25">
      <c r="B304" s="113"/>
      <c r="C304" s="104" t="s">
        <v>729</v>
      </c>
      <c r="D304" s="411">
        <v>145</v>
      </c>
      <c r="E304" s="499">
        <f t="shared" si="24"/>
        <v>6.1947810038108584E-4</v>
      </c>
      <c r="F304" s="188">
        <v>9</v>
      </c>
      <c r="G304" s="410">
        <v>1</v>
      </c>
      <c r="H304" s="410">
        <v>102</v>
      </c>
      <c r="I304" s="142">
        <v>146.307253269917</v>
      </c>
      <c r="J304" s="142">
        <v>12.0957535222043</v>
      </c>
      <c r="K304" s="1"/>
      <c r="L304" s="104" t="s">
        <v>713</v>
      </c>
      <c r="M304" s="411">
        <v>32</v>
      </c>
      <c r="N304" s="310">
        <f t="shared" si="25"/>
        <v>5.8241118229470008E-4</v>
      </c>
      <c r="O304" s="410">
        <v>9</v>
      </c>
      <c r="P304" s="410">
        <v>1</v>
      </c>
      <c r="Q304" s="410">
        <v>72</v>
      </c>
      <c r="R304" s="142">
        <v>161.4287109375</v>
      </c>
      <c r="S304" s="142">
        <v>12.705459886895101</v>
      </c>
      <c r="T304" s="1"/>
      <c r="U304" s="104" t="s">
        <v>837</v>
      </c>
      <c r="V304" s="411">
        <v>47</v>
      </c>
      <c r="W304" s="499">
        <f t="shared" si="26"/>
        <v>6.1797383472487013E-4</v>
      </c>
      <c r="X304" s="188">
        <v>3</v>
      </c>
      <c r="Y304" s="410">
        <v>2</v>
      </c>
      <c r="Z304" s="410">
        <v>6</v>
      </c>
      <c r="AA304" s="142">
        <v>1.3282028066998599</v>
      </c>
      <c r="AB304" s="142">
        <v>1.15247681395326</v>
      </c>
      <c r="AC304" s="1"/>
      <c r="AD304" s="104" t="s">
        <v>864</v>
      </c>
      <c r="AE304" s="411">
        <v>26</v>
      </c>
      <c r="AF304" s="499">
        <f t="shared" si="27"/>
        <v>5.8207217694994178E-4</v>
      </c>
      <c r="AG304" s="188">
        <v>3</v>
      </c>
      <c r="AH304" s="410">
        <v>1</v>
      </c>
      <c r="AI304" s="410">
        <v>17</v>
      </c>
      <c r="AJ304" s="142">
        <v>16.639053254437901</v>
      </c>
      <c r="AK304" s="142">
        <v>4.0790995641731902</v>
      </c>
      <c r="AL304" s="1"/>
      <c r="AM304" s="104" t="s">
        <v>869</v>
      </c>
      <c r="AN304" s="411">
        <v>13</v>
      </c>
      <c r="AO304" s="499">
        <f t="shared" si="28"/>
        <v>4.9762670341448479E-4</v>
      </c>
      <c r="AP304" s="188">
        <v>5</v>
      </c>
      <c r="AQ304" s="410">
        <v>2</v>
      </c>
      <c r="AR304" s="410">
        <v>12</v>
      </c>
      <c r="AS304" s="142">
        <v>8.67455621301775</v>
      </c>
      <c r="AT304" s="142">
        <v>2.9452599567810198</v>
      </c>
      <c r="AU304" s="1"/>
      <c r="AV304" s="104" t="s">
        <v>844</v>
      </c>
      <c r="AW304" s="411">
        <v>20</v>
      </c>
      <c r="AX304" s="499">
        <f t="shared" si="29"/>
        <v>6.1963627350745108E-4</v>
      </c>
      <c r="AY304" s="188">
        <v>5</v>
      </c>
      <c r="AZ304" s="410">
        <v>1</v>
      </c>
      <c r="BA304" s="410">
        <v>15</v>
      </c>
      <c r="BB304" s="142">
        <v>15.39</v>
      </c>
      <c r="BC304" s="142">
        <v>3.9230090491866099</v>
      </c>
      <c r="BD304" s="75"/>
    </row>
    <row r="305" spans="2:56" ht="11.25" customHeight="1" x14ac:dyDescent="0.25">
      <c r="B305" s="113"/>
      <c r="C305" s="104" t="s">
        <v>900</v>
      </c>
      <c r="D305" s="411">
        <v>145</v>
      </c>
      <c r="E305" s="499">
        <f t="shared" si="24"/>
        <v>6.1947810038108584E-4</v>
      </c>
      <c r="F305" s="188">
        <v>1</v>
      </c>
      <c r="G305" s="410">
        <v>1</v>
      </c>
      <c r="H305" s="410">
        <v>8</v>
      </c>
      <c r="I305" s="142">
        <v>1.61217598097503</v>
      </c>
      <c r="J305" s="142">
        <v>1.26971492114373</v>
      </c>
      <c r="K305" s="1"/>
      <c r="L305" s="104" t="s">
        <v>839</v>
      </c>
      <c r="M305" s="411">
        <v>32</v>
      </c>
      <c r="N305" s="310">
        <f t="shared" si="25"/>
        <v>5.8241118229470008E-4</v>
      </c>
      <c r="O305" s="410">
        <v>1</v>
      </c>
      <c r="P305" s="410">
        <v>1</v>
      </c>
      <c r="Q305" s="410">
        <v>3</v>
      </c>
      <c r="R305" s="142">
        <v>0.2333984375</v>
      </c>
      <c r="S305" s="142">
        <v>0.48311327605438498</v>
      </c>
      <c r="T305" s="1"/>
      <c r="U305" s="104" t="s">
        <v>710</v>
      </c>
      <c r="V305" s="411">
        <v>46</v>
      </c>
      <c r="W305" s="499">
        <f t="shared" si="26"/>
        <v>6.0482545526263892E-4</v>
      </c>
      <c r="X305" s="188">
        <v>12</v>
      </c>
      <c r="Y305" s="410">
        <v>1</v>
      </c>
      <c r="Z305" s="410">
        <v>59</v>
      </c>
      <c r="AA305" s="142">
        <v>204.677221172023</v>
      </c>
      <c r="AB305" s="142">
        <v>14.306544697166499</v>
      </c>
      <c r="AC305" s="1"/>
      <c r="AD305" s="104" t="s">
        <v>914</v>
      </c>
      <c r="AE305" s="411">
        <v>26</v>
      </c>
      <c r="AF305" s="499">
        <f t="shared" si="27"/>
        <v>5.8207217694994178E-4</v>
      </c>
      <c r="AG305" s="188">
        <v>6</v>
      </c>
      <c r="AH305" s="410">
        <v>1</v>
      </c>
      <c r="AI305" s="410">
        <v>45</v>
      </c>
      <c r="AJ305" s="142">
        <v>92.628698224852101</v>
      </c>
      <c r="AK305" s="142">
        <v>9.6243804073224393</v>
      </c>
      <c r="AL305" s="1"/>
      <c r="AM305" s="104" t="s">
        <v>941</v>
      </c>
      <c r="AN305" s="411">
        <v>13</v>
      </c>
      <c r="AO305" s="499">
        <f t="shared" si="28"/>
        <v>4.9762670341448479E-4</v>
      </c>
      <c r="AP305" s="188">
        <v>6</v>
      </c>
      <c r="AQ305" s="410">
        <v>1</v>
      </c>
      <c r="AR305" s="410">
        <v>18</v>
      </c>
      <c r="AS305" s="142">
        <v>35.562130177514803</v>
      </c>
      <c r="AT305" s="142">
        <v>5.96339921332748</v>
      </c>
      <c r="AU305" s="1"/>
      <c r="AV305" s="104" t="s">
        <v>895</v>
      </c>
      <c r="AW305" s="411">
        <v>20</v>
      </c>
      <c r="AX305" s="499">
        <f t="shared" si="29"/>
        <v>6.1963627350745108E-4</v>
      </c>
      <c r="AY305" s="188">
        <v>4</v>
      </c>
      <c r="AZ305" s="410">
        <v>1</v>
      </c>
      <c r="BA305" s="410">
        <v>14</v>
      </c>
      <c r="BB305" s="142">
        <v>12.51</v>
      </c>
      <c r="BC305" s="142">
        <v>3.5369478367654801</v>
      </c>
      <c r="BD305" s="75"/>
    </row>
    <row r="306" spans="2:56" ht="11.25" customHeight="1" x14ac:dyDescent="0.25">
      <c r="B306" s="113"/>
      <c r="C306" s="104" t="s">
        <v>914</v>
      </c>
      <c r="D306" s="411">
        <v>144</v>
      </c>
      <c r="E306" s="499">
        <f t="shared" si="24"/>
        <v>6.1520583761983695E-4</v>
      </c>
      <c r="F306" s="188">
        <v>4</v>
      </c>
      <c r="G306" s="410">
        <v>1</v>
      </c>
      <c r="H306" s="410">
        <v>45</v>
      </c>
      <c r="I306" s="142">
        <v>24.3979552469136</v>
      </c>
      <c r="J306" s="142">
        <v>4.9394286356737203</v>
      </c>
      <c r="K306" s="1"/>
      <c r="L306" s="104" t="s">
        <v>856</v>
      </c>
      <c r="M306" s="411">
        <v>32</v>
      </c>
      <c r="N306" s="310">
        <f t="shared" si="25"/>
        <v>5.8241118229470008E-4</v>
      </c>
      <c r="O306" s="410">
        <v>8</v>
      </c>
      <c r="P306" s="410">
        <v>1</v>
      </c>
      <c r="Q306" s="410">
        <v>36</v>
      </c>
      <c r="R306" s="142">
        <v>64.2646484375</v>
      </c>
      <c r="S306" s="142">
        <v>8.0165234632912998</v>
      </c>
      <c r="T306" s="1"/>
      <c r="U306" s="104" t="s">
        <v>803</v>
      </c>
      <c r="V306" s="411">
        <v>46</v>
      </c>
      <c r="W306" s="499">
        <f t="shared" si="26"/>
        <v>6.0482545526263892E-4</v>
      </c>
      <c r="X306" s="188">
        <v>3</v>
      </c>
      <c r="Y306" s="410">
        <v>1</v>
      </c>
      <c r="Z306" s="410">
        <v>17</v>
      </c>
      <c r="AA306" s="142">
        <v>16.839319470699401</v>
      </c>
      <c r="AB306" s="142">
        <v>4.1035739874771897</v>
      </c>
      <c r="AC306" s="1"/>
      <c r="AD306" s="104" t="s">
        <v>1150</v>
      </c>
      <c r="AE306" s="411">
        <v>26</v>
      </c>
      <c r="AF306" s="499">
        <f t="shared" si="27"/>
        <v>5.8207217694994178E-4</v>
      </c>
      <c r="AG306" s="188">
        <v>18</v>
      </c>
      <c r="AH306" s="410">
        <v>5</v>
      </c>
      <c r="AI306" s="410">
        <v>69</v>
      </c>
      <c r="AJ306" s="142">
        <v>264.14792899408297</v>
      </c>
      <c r="AK306" s="142">
        <v>16.2526283718691</v>
      </c>
      <c r="AL306" s="1"/>
      <c r="AM306" s="104" t="s">
        <v>969</v>
      </c>
      <c r="AN306" s="411">
        <v>13</v>
      </c>
      <c r="AO306" s="499">
        <f t="shared" si="28"/>
        <v>4.9762670341448479E-4</v>
      </c>
      <c r="AP306" s="188">
        <v>2</v>
      </c>
      <c r="AQ306" s="410">
        <v>1</v>
      </c>
      <c r="AR306" s="410">
        <v>7</v>
      </c>
      <c r="AS306" s="142">
        <v>3.6923076923076898</v>
      </c>
      <c r="AT306" s="142">
        <v>1.9215378456610499</v>
      </c>
      <c r="AU306" s="1"/>
      <c r="AV306" s="104" t="s">
        <v>1012</v>
      </c>
      <c r="AW306" s="411">
        <v>20</v>
      </c>
      <c r="AX306" s="499">
        <f t="shared" si="29"/>
        <v>6.1963627350745108E-4</v>
      </c>
      <c r="AY306" s="188">
        <v>11</v>
      </c>
      <c r="AZ306" s="410">
        <v>4</v>
      </c>
      <c r="BA306" s="410">
        <v>34</v>
      </c>
      <c r="BB306" s="142">
        <v>48.8</v>
      </c>
      <c r="BC306" s="142">
        <v>6.9856996786291896</v>
      </c>
      <c r="BD306" s="75"/>
    </row>
    <row r="307" spans="2:56" ht="11.25" customHeight="1" x14ac:dyDescent="0.25">
      <c r="B307" s="113"/>
      <c r="C307" s="104" t="s">
        <v>851</v>
      </c>
      <c r="D307" s="411">
        <v>143</v>
      </c>
      <c r="E307" s="499">
        <f t="shared" si="24"/>
        <v>6.1093357485858806E-4</v>
      </c>
      <c r="F307" s="188">
        <v>25</v>
      </c>
      <c r="G307" s="410">
        <v>1</v>
      </c>
      <c r="H307" s="410">
        <v>351</v>
      </c>
      <c r="I307" s="142">
        <v>3166.38975011003</v>
      </c>
      <c r="J307" s="142">
        <v>56.270682865147698</v>
      </c>
      <c r="K307" s="1"/>
      <c r="L307" s="104" t="s">
        <v>910</v>
      </c>
      <c r="M307" s="411">
        <v>32</v>
      </c>
      <c r="N307" s="310">
        <f t="shared" si="25"/>
        <v>5.8241118229470008E-4</v>
      </c>
      <c r="O307" s="410">
        <v>4</v>
      </c>
      <c r="P307" s="410">
        <v>1</v>
      </c>
      <c r="Q307" s="410">
        <v>18</v>
      </c>
      <c r="R307" s="142">
        <v>11.90234375</v>
      </c>
      <c r="S307" s="142">
        <v>3.4499773549981501</v>
      </c>
      <c r="T307" s="1"/>
      <c r="U307" s="104" t="s">
        <v>979</v>
      </c>
      <c r="V307" s="411">
        <v>46</v>
      </c>
      <c r="W307" s="499">
        <f t="shared" si="26"/>
        <v>6.0482545526263892E-4</v>
      </c>
      <c r="X307" s="188">
        <v>41</v>
      </c>
      <c r="Y307" s="410">
        <v>1</v>
      </c>
      <c r="Z307" s="410">
        <v>166</v>
      </c>
      <c r="AA307" s="142">
        <v>1123.06852551985</v>
      </c>
      <c r="AB307" s="142">
        <v>33.512214572001199</v>
      </c>
      <c r="AC307" s="1"/>
      <c r="AD307" s="104" t="s">
        <v>1189</v>
      </c>
      <c r="AE307" s="411">
        <v>26</v>
      </c>
      <c r="AF307" s="499">
        <f t="shared" si="27"/>
        <v>5.8207217694994178E-4</v>
      </c>
      <c r="AG307" s="188">
        <v>12</v>
      </c>
      <c r="AH307" s="410">
        <v>1</v>
      </c>
      <c r="AI307" s="410">
        <v>36</v>
      </c>
      <c r="AJ307" s="142">
        <v>84.390532544378701</v>
      </c>
      <c r="AK307" s="142">
        <v>9.1864319811545307</v>
      </c>
      <c r="AL307" s="1"/>
      <c r="AM307" s="104" t="s">
        <v>992</v>
      </c>
      <c r="AN307" s="411">
        <v>13</v>
      </c>
      <c r="AO307" s="499">
        <f t="shared" si="28"/>
        <v>4.9762670341448479E-4</v>
      </c>
      <c r="AP307" s="188">
        <v>8</v>
      </c>
      <c r="AQ307" s="410">
        <v>1</v>
      </c>
      <c r="AR307" s="410">
        <v>31</v>
      </c>
      <c r="AS307" s="142">
        <v>68.532544378698205</v>
      </c>
      <c r="AT307" s="142">
        <v>8.2784385229763107</v>
      </c>
      <c r="AU307" s="1"/>
      <c r="AV307" s="104" t="s">
        <v>703</v>
      </c>
      <c r="AW307" s="411">
        <v>19</v>
      </c>
      <c r="AX307" s="499">
        <f t="shared" si="29"/>
        <v>5.8865445983207853E-4</v>
      </c>
      <c r="AY307" s="188">
        <v>21</v>
      </c>
      <c r="AZ307" s="410">
        <v>5</v>
      </c>
      <c r="BA307" s="410">
        <v>52</v>
      </c>
      <c r="BB307" s="142">
        <v>151.82271468144</v>
      </c>
      <c r="BC307" s="142">
        <v>12.3216360391565</v>
      </c>
      <c r="BD307" s="75"/>
    </row>
    <row r="308" spans="2:56" ht="11.25" customHeight="1" x14ac:dyDescent="0.25">
      <c r="B308" s="113"/>
      <c r="C308" s="104" t="s">
        <v>1073</v>
      </c>
      <c r="D308" s="411">
        <v>141</v>
      </c>
      <c r="E308" s="499">
        <f t="shared" si="24"/>
        <v>6.0238904933609038E-4</v>
      </c>
      <c r="F308" s="188">
        <v>4</v>
      </c>
      <c r="G308" s="410">
        <v>1</v>
      </c>
      <c r="H308" s="410">
        <v>49</v>
      </c>
      <c r="I308" s="142">
        <v>43.864896131985297</v>
      </c>
      <c r="J308" s="142">
        <v>6.6230579139839403</v>
      </c>
      <c r="K308" s="1"/>
      <c r="L308" s="104" t="s">
        <v>956</v>
      </c>
      <c r="M308" s="411">
        <v>32</v>
      </c>
      <c r="N308" s="310">
        <f t="shared" si="25"/>
        <v>5.8241118229470008E-4</v>
      </c>
      <c r="O308" s="410">
        <v>1</v>
      </c>
      <c r="P308" s="410">
        <v>1</v>
      </c>
      <c r="Q308" s="410">
        <v>8</v>
      </c>
      <c r="R308" s="142">
        <v>3.3125</v>
      </c>
      <c r="S308" s="142">
        <v>1.82002747232013</v>
      </c>
      <c r="T308" s="1"/>
      <c r="U308" s="104" t="s">
        <v>1151</v>
      </c>
      <c r="V308" s="411">
        <v>46</v>
      </c>
      <c r="W308" s="499">
        <f t="shared" si="26"/>
        <v>6.0482545526263892E-4</v>
      </c>
      <c r="X308" s="188">
        <v>15</v>
      </c>
      <c r="Y308" s="410">
        <v>5</v>
      </c>
      <c r="Z308" s="410">
        <v>48</v>
      </c>
      <c r="AA308" s="142">
        <v>66.531663516068093</v>
      </c>
      <c r="AB308" s="142">
        <v>8.1566943988400098</v>
      </c>
      <c r="AC308" s="1"/>
      <c r="AD308" s="104" t="s">
        <v>828</v>
      </c>
      <c r="AE308" s="411">
        <v>25</v>
      </c>
      <c r="AF308" s="499">
        <f t="shared" si="27"/>
        <v>5.596847855287902E-4</v>
      </c>
      <c r="AG308" s="188">
        <v>8</v>
      </c>
      <c r="AH308" s="410">
        <v>1</v>
      </c>
      <c r="AI308" s="410">
        <v>34</v>
      </c>
      <c r="AJ308" s="142">
        <v>102.1056</v>
      </c>
      <c r="AK308" s="142">
        <v>10.104731564965</v>
      </c>
      <c r="AL308" s="1"/>
      <c r="AM308" s="104" t="s">
        <v>1010</v>
      </c>
      <c r="AN308" s="411">
        <v>13</v>
      </c>
      <c r="AO308" s="499">
        <f t="shared" si="28"/>
        <v>4.9762670341448479E-4</v>
      </c>
      <c r="AP308" s="188">
        <v>8</v>
      </c>
      <c r="AQ308" s="410">
        <v>2</v>
      </c>
      <c r="AR308" s="410">
        <v>16</v>
      </c>
      <c r="AS308" s="142">
        <v>16.698224852071</v>
      </c>
      <c r="AT308" s="142">
        <v>4.0863461493210496</v>
      </c>
      <c r="AU308" s="1"/>
      <c r="AV308" s="104" t="s">
        <v>760</v>
      </c>
      <c r="AW308" s="411">
        <v>19</v>
      </c>
      <c r="AX308" s="499">
        <f t="shared" si="29"/>
        <v>5.8865445983207853E-4</v>
      </c>
      <c r="AY308" s="188">
        <v>10</v>
      </c>
      <c r="AZ308" s="410">
        <v>1</v>
      </c>
      <c r="BA308" s="410">
        <v>26</v>
      </c>
      <c r="BB308" s="142">
        <v>46.238227146814403</v>
      </c>
      <c r="BC308" s="142">
        <v>6.7998696418986198</v>
      </c>
      <c r="BD308" s="75"/>
    </row>
    <row r="309" spans="2:56" ht="11.25" customHeight="1" x14ac:dyDescent="0.25">
      <c r="B309" s="113"/>
      <c r="C309" s="104" t="s">
        <v>952</v>
      </c>
      <c r="D309" s="411">
        <v>139</v>
      </c>
      <c r="E309" s="499">
        <f t="shared" si="24"/>
        <v>5.938445238135926E-4</v>
      </c>
      <c r="F309" s="188">
        <v>4</v>
      </c>
      <c r="G309" s="410">
        <v>1</v>
      </c>
      <c r="H309" s="410">
        <v>60</v>
      </c>
      <c r="I309" s="142">
        <v>58.116764142642701</v>
      </c>
      <c r="J309" s="142">
        <v>7.6234351930506197</v>
      </c>
      <c r="K309" s="1"/>
      <c r="L309" s="104" t="s">
        <v>966</v>
      </c>
      <c r="M309" s="411">
        <v>32</v>
      </c>
      <c r="N309" s="310">
        <f t="shared" si="25"/>
        <v>5.8241118229470008E-4</v>
      </c>
      <c r="O309" s="410">
        <v>3</v>
      </c>
      <c r="P309" s="410">
        <v>1</v>
      </c>
      <c r="Q309" s="410">
        <v>11</v>
      </c>
      <c r="R309" s="142">
        <v>5.1943359375</v>
      </c>
      <c r="S309" s="142">
        <v>2.2791085839643501</v>
      </c>
      <c r="T309" s="1"/>
      <c r="U309" s="104" t="s">
        <v>1153</v>
      </c>
      <c r="V309" s="411">
        <v>46</v>
      </c>
      <c r="W309" s="499">
        <f t="shared" si="26"/>
        <v>6.0482545526263892E-4</v>
      </c>
      <c r="X309" s="188">
        <v>5</v>
      </c>
      <c r="Y309" s="410">
        <v>1</v>
      </c>
      <c r="Z309" s="410">
        <v>71</v>
      </c>
      <c r="AA309" s="142">
        <v>104.04584120983</v>
      </c>
      <c r="AB309" s="142">
        <v>10.200286329796301</v>
      </c>
      <c r="AC309" s="1"/>
      <c r="AD309" s="104" t="s">
        <v>871</v>
      </c>
      <c r="AE309" s="411">
        <v>25</v>
      </c>
      <c r="AF309" s="499">
        <f t="shared" si="27"/>
        <v>5.596847855287902E-4</v>
      </c>
      <c r="AG309" s="188">
        <v>3</v>
      </c>
      <c r="AH309" s="410">
        <v>1</v>
      </c>
      <c r="AI309" s="410">
        <v>9</v>
      </c>
      <c r="AJ309" s="142">
        <v>4.3296000000000001</v>
      </c>
      <c r="AK309" s="142">
        <v>2.08076908858239</v>
      </c>
      <c r="AL309" s="1"/>
      <c r="AM309" s="104" t="s">
        <v>1022</v>
      </c>
      <c r="AN309" s="411">
        <v>13</v>
      </c>
      <c r="AO309" s="499">
        <f t="shared" si="28"/>
        <v>4.9762670341448479E-4</v>
      </c>
      <c r="AP309" s="188">
        <v>8</v>
      </c>
      <c r="AQ309" s="410">
        <v>1</v>
      </c>
      <c r="AR309" s="410">
        <v>39</v>
      </c>
      <c r="AS309" s="142">
        <v>92.792899408284001</v>
      </c>
      <c r="AT309" s="142">
        <v>9.6329071109548305</v>
      </c>
      <c r="AU309" s="1"/>
      <c r="AV309" s="104" t="s">
        <v>851</v>
      </c>
      <c r="AW309" s="411">
        <v>19</v>
      </c>
      <c r="AX309" s="499">
        <f t="shared" si="29"/>
        <v>5.8865445983207853E-4</v>
      </c>
      <c r="AY309" s="188">
        <v>28</v>
      </c>
      <c r="AZ309" s="410">
        <v>1</v>
      </c>
      <c r="BA309" s="410">
        <v>263</v>
      </c>
      <c r="BB309" s="142">
        <v>3408.1662049861502</v>
      </c>
      <c r="BC309" s="142">
        <v>58.379501582200497</v>
      </c>
      <c r="BD309" s="75"/>
    </row>
    <row r="310" spans="2:56" ht="11.25" customHeight="1" x14ac:dyDescent="0.25">
      <c r="B310" s="113"/>
      <c r="C310" s="104" t="s">
        <v>845</v>
      </c>
      <c r="D310" s="411">
        <v>138</v>
      </c>
      <c r="E310" s="499">
        <f t="shared" si="24"/>
        <v>5.8957226105234382E-4</v>
      </c>
      <c r="F310" s="188">
        <v>3</v>
      </c>
      <c r="G310" s="410">
        <v>1</v>
      </c>
      <c r="H310" s="410">
        <v>41</v>
      </c>
      <c r="I310" s="142">
        <v>28.466131064902299</v>
      </c>
      <c r="J310" s="142">
        <v>5.3353660666258298</v>
      </c>
      <c r="K310" s="1"/>
      <c r="L310" s="104" t="s">
        <v>1209</v>
      </c>
      <c r="M310" s="411">
        <v>32</v>
      </c>
      <c r="N310" s="310">
        <f t="shared" si="25"/>
        <v>5.8241118229470008E-4</v>
      </c>
      <c r="O310" s="410">
        <v>7</v>
      </c>
      <c r="P310" s="410">
        <v>1</v>
      </c>
      <c r="Q310" s="410">
        <v>25</v>
      </c>
      <c r="R310" s="142">
        <v>36.984375</v>
      </c>
      <c r="S310" s="142">
        <v>6.0814780275850699</v>
      </c>
      <c r="T310" s="1"/>
      <c r="U310" s="104" t="s">
        <v>712</v>
      </c>
      <c r="V310" s="411">
        <v>45</v>
      </c>
      <c r="W310" s="499">
        <f t="shared" si="26"/>
        <v>5.916770758004076E-4</v>
      </c>
      <c r="X310" s="188">
        <v>9</v>
      </c>
      <c r="Y310" s="410">
        <v>1</v>
      </c>
      <c r="Z310" s="410">
        <v>145</v>
      </c>
      <c r="AA310" s="142">
        <v>479.05876543209899</v>
      </c>
      <c r="AB310" s="142">
        <v>21.887411117628801</v>
      </c>
      <c r="AC310" s="1"/>
      <c r="AD310" s="104" t="s">
        <v>966</v>
      </c>
      <c r="AE310" s="411">
        <v>25</v>
      </c>
      <c r="AF310" s="499">
        <f t="shared" si="27"/>
        <v>5.596847855287902E-4</v>
      </c>
      <c r="AG310" s="188">
        <v>3</v>
      </c>
      <c r="AH310" s="410">
        <v>1</v>
      </c>
      <c r="AI310" s="410">
        <v>7</v>
      </c>
      <c r="AJ310" s="142">
        <v>2.3199999999999998</v>
      </c>
      <c r="AK310" s="142">
        <v>1.52315462117278</v>
      </c>
      <c r="AL310" s="1"/>
      <c r="AM310" s="104" t="s">
        <v>1129</v>
      </c>
      <c r="AN310" s="411">
        <v>13</v>
      </c>
      <c r="AO310" s="499">
        <f t="shared" si="28"/>
        <v>4.9762670341448479E-4</v>
      </c>
      <c r="AP310" s="188">
        <v>11</v>
      </c>
      <c r="AQ310" s="410">
        <v>9</v>
      </c>
      <c r="AR310" s="410">
        <v>19</v>
      </c>
      <c r="AS310" s="142">
        <v>8.3786982248520694</v>
      </c>
      <c r="AT310" s="142">
        <v>2.8945981111118102</v>
      </c>
      <c r="AU310" s="1"/>
      <c r="AV310" s="104" t="s">
        <v>900</v>
      </c>
      <c r="AW310" s="411">
        <v>19</v>
      </c>
      <c r="AX310" s="499">
        <f t="shared" si="29"/>
        <v>5.8865445983207853E-4</v>
      </c>
      <c r="AY310" s="188">
        <v>2</v>
      </c>
      <c r="AZ310" s="410">
        <v>1</v>
      </c>
      <c r="BA310" s="410">
        <v>6</v>
      </c>
      <c r="BB310" s="142">
        <v>2.0055401662049901</v>
      </c>
      <c r="BC310" s="142">
        <v>1.4161709523235499</v>
      </c>
      <c r="BD310" s="75"/>
    </row>
    <row r="311" spans="2:56" ht="11.25" customHeight="1" x14ac:dyDescent="0.25">
      <c r="B311" s="113"/>
      <c r="C311" s="104" t="s">
        <v>941</v>
      </c>
      <c r="D311" s="411">
        <v>137</v>
      </c>
      <c r="E311" s="499">
        <f t="shared" si="24"/>
        <v>5.8529999829109493E-4</v>
      </c>
      <c r="F311" s="188">
        <v>4</v>
      </c>
      <c r="G311" s="410">
        <v>1</v>
      </c>
      <c r="H311" s="410">
        <v>28</v>
      </c>
      <c r="I311" s="142">
        <v>22.240396398316399</v>
      </c>
      <c r="J311" s="142">
        <v>4.7159724764163302</v>
      </c>
      <c r="K311" s="1"/>
      <c r="L311" s="104" t="s">
        <v>797</v>
      </c>
      <c r="M311" s="411">
        <v>31</v>
      </c>
      <c r="N311" s="310">
        <f t="shared" si="25"/>
        <v>5.6421083284799065E-4</v>
      </c>
      <c r="O311" s="410">
        <v>5</v>
      </c>
      <c r="P311" s="410">
        <v>1</v>
      </c>
      <c r="Q311" s="410">
        <v>29</v>
      </c>
      <c r="R311" s="142">
        <v>71.9604578563996</v>
      </c>
      <c r="S311" s="142">
        <v>8.4829510110809707</v>
      </c>
      <c r="T311" s="1"/>
      <c r="U311" s="104" t="s">
        <v>810</v>
      </c>
      <c r="V311" s="411">
        <v>45</v>
      </c>
      <c r="W311" s="499">
        <f t="shared" si="26"/>
        <v>5.916770758004076E-4</v>
      </c>
      <c r="X311" s="188">
        <v>45</v>
      </c>
      <c r="Y311" s="410">
        <v>1</v>
      </c>
      <c r="Z311" s="410">
        <v>280</v>
      </c>
      <c r="AA311" s="142">
        <v>3609.28395061728</v>
      </c>
      <c r="AB311" s="142">
        <v>60.077316439878402</v>
      </c>
      <c r="AC311" s="1"/>
      <c r="AD311" s="104" t="s">
        <v>1032</v>
      </c>
      <c r="AE311" s="411">
        <v>25</v>
      </c>
      <c r="AF311" s="499">
        <f t="shared" si="27"/>
        <v>5.596847855287902E-4</v>
      </c>
      <c r="AG311" s="188">
        <v>1</v>
      </c>
      <c r="AH311" s="410">
        <v>1</v>
      </c>
      <c r="AI311" s="410">
        <v>11</v>
      </c>
      <c r="AJ311" s="142">
        <v>4.5536000000000003</v>
      </c>
      <c r="AK311" s="142">
        <v>2.1339165869358601</v>
      </c>
      <c r="AL311" s="1"/>
      <c r="AM311" s="104" t="s">
        <v>1145</v>
      </c>
      <c r="AN311" s="411">
        <v>13</v>
      </c>
      <c r="AO311" s="499">
        <f t="shared" si="28"/>
        <v>4.9762670341448479E-4</v>
      </c>
      <c r="AP311" s="188">
        <v>14</v>
      </c>
      <c r="AQ311" s="410">
        <v>1</v>
      </c>
      <c r="AR311" s="410">
        <v>33</v>
      </c>
      <c r="AS311" s="142">
        <v>79.763313609467502</v>
      </c>
      <c r="AT311" s="142">
        <v>8.9310309376615304</v>
      </c>
      <c r="AU311" s="1"/>
      <c r="AV311" s="104" t="s">
        <v>972</v>
      </c>
      <c r="AW311" s="411">
        <v>19</v>
      </c>
      <c r="AX311" s="499">
        <f t="shared" si="29"/>
        <v>5.8865445983207853E-4</v>
      </c>
      <c r="AY311" s="188">
        <v>1</v>
      </c>
      <c r="AZ311" s="410">
        <v>1</v>
      </c>
      <c r="BA311" s="410">
        <v>5</v>
      </c>
      <c r="BB311" s="142">
        <v>0.79778393351800603</v>
      </c>
      <c r="BC311" s="142">
        <v>0.89318751307774402</v>
      </c>
      <c r="BD311" s="75"/>
    </row>
    <row r="312" spans="2:56" ht="11.25" customHeight="1" x14ac:dyDescent="0.25">
      <c r="B312" s="113"/>
      <c r="C312" s="104" t="s">
        <v>1032</v>
      </c>
      <c r="D312" s="411">
        <v>136</v>
      </c>
      <c r="E312" s="499">
        <f t="shared" si="24"/>
        <v>5.8102773552984603E-4</v>
      </c>
      <c r="F312" s="188">
        <v>2</v>
      </c>
      <c r="G312" s="410">
        <v>1</v>
      </c>
      <c r="H312" s="410">
        <v>33</v>
      </c>
      <c r="I312" s="142">
        <v>16.042333477508699</v>
      </c>
      <c r="J312" s="142">
        <v>4.0052881890706296</v>
      </c>
      <c r="K312" s="1"/>
      <c r="L312" s="104" t="s">
        <v>808</v>
      </c>
      <c r="M312" s="411">
        <v>31</v>
      </c>
      <c r="N312" s="310">
        <f t="shared" si="25"/>
        <v>5.6421083284799065E-4</v>
      </c>
      <c r="O312" s="410">
        <v>1</v>
      </c>
      <c r="P312" s="410">
        <v>1</v>
      </c>
      <c r="Q312" s="410">
        <v>3</v>
      </c>
      <c r="R312" s="142">
        <v>0.124869927159209</v>
      </c>
      <c r="S312" s="142">
        <v>0.353369391938817</v>
      </c>
      <c r="T312" s="1"/>
      <c r="U312" s="104" t="s">
        <v>1162</v>
      </c>
      <c r="V312" s="411">
        <v>45</v>
      </c>
      <c r="W312" s="499">
        <f t="shared" si="26"/>
        <v>5.916770758004076E-4</v>
      </c>
      <c r="X312" s="188">
        <v>28</v>
      </c>
      <c r="Y312" s="410">
        <v>1</v>
      </c>
      <c r="Z312" s="410">
        <v>157</v>
      </c>
      <c r="AA312" s="142">
        <v>1276.69333333333</v>
      </c>
      <c r="AB312" s="142">
        <v>35.730845684552897</v>
      </c>
      <c r="AC312" s="1"/>
      <c r="AD312" s="104" t="s">
        <v>1145</v>
      </c>
      <c r="AE312" s="411">
        <v>25</v>
      </c>
      <c r="AF312" s="499">
        <f t="shared" si="27"/>
        <v>5.596847855287902E-4</v>
      </c>
      <c r="AG312" s="188">
        <v>7</v>
      </c>
      <c r="AH312" s="410">
        <v>1</v>
      </c>
      <c r="AI312" s="410">
        <v>28</v>
      </c>
      <c r="AJ312" s="142">
        <v>51.881599999999999</v>
      </c>
      <c r="AK312" s="142">
        <v>7.2028883095602696</v>
      </c>
      <c r="AL312" s="1"/>
      <c r="AM312" s="104" t="s">
        <v>1161</v>
      </c>
      <c r="AN312" s="411">
        <v>13</v>
      </c>
      <c r="AO312" s="499">
        <f t="shared" si="28"/>
        <v>4.9762670341448479E-4</v>
      </c>
      <c r="AP312" s="188">
        <v>3</v>
      </c>
      <c r="AQ312" s="410">
        <v>2</v>
      </c>
      <c r="AR312" s="410">
        <v>5</v>
      </c>
      <c r="AS312" s="142">
        <v>1.1005917159763301</v>
      </c>
      <c r="AT312" s="142">
        <v>1.0490908997681401</v>
      </c>
      <c r="AU312" s="1"/>
      <c r="AV312" s="104" t="s">
        <v>996</v>
      </c>
      <c r="AW312" s="411">
        <v>19</v>
      </c>
      <c r="AX312" s="499">
        <f t="shared" si="29"/>
        <v>5.8865445983207853E-4</v>
      </c>
      <c r="AY312" s="188">
        <v>3</v>
      </c>
      <c r="AZ312" s="410">
        <v>1</v>
      </c>
      <c r="BA312" s="410">
        <v>25</v>
      </c>
      <c r="BB312" s="142">
        <v>37.523545706371202</v>
      </c>
      <c r="BC312" s="142">
        <v>6.1256465541501202</v>
      </c>
      <c r="BD312" s="75"/>
    </row>
    <row r="313" spans="2:56" ht="11.25" customHeight="1" x14ac:dyDescent="0.25">
      <c r="B313" s="113"/>
      <c r="C313" s="104" t="s">
        <v>1207</v>
      </c>
      <c r="D313" s="411">
        <v>136</v>
      </c>
      <c r="E313" s="499">
        <f t="shared" si="24"/>
        <v>5.8102773552984603E-4</v>
      </c>
      <c r="F313" s="188">
        <v>6</v>
      </c>
      <c r="G313" s="410">
        <v>1</v>
      </c>
      <c r="H313" s="410">
        <v>33</v>
      </c>
      <c r="I313" s="142">
        <v>21.430579584775099</v>
      </c>
      <c r="J313" s="142">
        <v>4.6293173994418497</v>
      </c>
      <c r="K313" s="1"/>
      <c r="L313" s="104" t="s">
        <v>850</v>
      </c>
      <c r="M313" s="411">
        <v>31</v>
      </c>
      <c r="N313" s="310">
        <f t="shared" si="25"/>
        <v>5.6421083284799065E-4</v>
      </c>
      <c r="O313" s="410">
        <v>2</v>
      </c>
      <c r="P313" s="410">
        <v>1</v>
      </c>
      <c r="Q313" s="410">
        <v>13</v>
      </c>
      <c r="R313" s="142">
        <v>8.5140478668054094</v>
      </c>
      <c r="S313" s="142">
        <v>2.91788414211487</v>
      </c>
      <c r="T313" s="1"/>
      <c r="U313" s="104" t="s">
        <v>1192</v>
      </c>
      <c r="V313" s="411">
        <v>45</v>
      </c>
      <c r="W313" s="499">
        <f t="shared" si="26"/>
        <v>5.916770758004076E-4</v>
      </c>
      <c r="X313" s="188">
        <v>8</v>
      </c>
      <c r="Y313" s="410">
        <v>1</v>
      </c>
      <c r="Z313" s="410">
        <v>17</v>
      </c>
      <c r="AA313" s="142">
        <v>21.7155555555556</v>
      </c>
      <c r="AB313" s="142">
        <v>4.6599952312803401</v>
      </c>
      <c r="AC313" s="1"/>
      <c r="AD313" s="104" t="s">
        <v>815</v>
      </c>
      <c r="AE313" s="411">
        <v>24</v>
      </c>
      <c r="AF313" s="499">
        <f t="shared" si="27"/>
        <v>5.3729739410763862E-4</v>
      </c>
      <c r="AG313" s="188">
        <v>10</v>
      </c>
      <c r="AH313" s="410">
        <v>1</v>
      </c>
      <c r="AI313" s="410">
        <v>35</v>
      </c>
      <c r="AJ313" s="142">
        <v>111.493055555556</v>
      </c>
      <c r="AK313" s="142">
        <v>10.559027206876401</v>
      </c>
      <c r="AL313" s="1"/>
      <c r="AM313" s="104" t="s">
        <v>1166</v>
      </c>
      <c r="AN313" s="411">
        <v>13</v>
      </c>
      <c r="AO313" s="499">
        <f t="shared" si="28"/>
        <v>4.9762670341448479E-4</v>
      </c>
      <c r="AP313" s="188">
        <v>1</v>
      </c>
      <c r="AQ313" s="410">
        <v>1</v>
      </c>
      <c r="AR313" s="410">
        <v>3</v>
      </c>
      <c r="AS313" s="142">
        <v>0.33136094674556199</v>
      </c>
      <c r="AT313" s="142">
        <v>0.57563959796522202</v>
      </c>
      <c r="AU313" s="1"/>
      <c r="AV313" s="104" t="s">
        <v>1015</v>
      </c>
      <c r="AW313" s="411">
        <v>19</v>
      </c>
      <c r="AX313" s="499">
        <f t="shared" si="29"/>
        <v>5.8865445983207853E-4</v>
      </c>
      <c r="AY313" s="188">
        <v>9</v>
      </c>
      <c r="AZ313" s="410">
        <v>3</v>
      </c>
      <c r="BA313" s="410">
        <v>13</v>
      </c>
      <c r="BB313" s="142">
        <v>10.6315789473684</v>
      </c>
      <c r="BC313" s="142">
        <v>3.26061021089127</v>
      </c>
      <c r="BD313" s="75"/>
    </row>
    <row r="314" spans="2:56" ht="11.25" customHeight="1" x14ac:dyDescent="0.25">
      <c r="B314" s="113"/>
      <c r="C314" s="104" t="s">
        <v>811</v>
      </c>
      <c r="D314" s="411">
        <v>135</v>
      </c>
      <c r="E314" s="499">
        <f t="shared" si="24"/>
        <v>5.7675547276859714E-4</v>
      </c>
      <c r="F314" s="188">
        <v>4</v>
      </c>
      <c r="G314" s="410">
        <v>1</v>
      </c>
      <c r="H314" s="410">
        <v>91</v>
      </c>
      <c r="I314" s="142">
        <v>93.370315500685905</v>
      </c>
      <c r="J314" s="142">
        <v>9.6628316502299594</v>
      </c>
      <c r="K314" s="1"/>
      <c r="L314" s="104" t="s">
        <v>936</v>
      </c>
      <c r="M314" s="411">
        <v>31</v>
      </c>
      <c r="N314" s="310">
        <f t="shared" si="25"/>
        <v>5.6421083284799065E-4</v>
      </c>
      <c r="O314" s="410">
        <v>6</v>
      </c>
      <c r="P314" s="410">
        <v>1</v>
      </c>
      <c r="Q314" s="410">
        <v>36</v>
      </c>
      <c r="R314" s="142">
        <v>47.592091571279902</v>
      </c>
      <c r="S314" s="142">
        <v>6.8987021657178298</v>
      </c>
      <c r="T314" s="1"/>
      <c r="U314" s="104" t="s">
        <v>751</v>
      </c>
      <c r="V314" s="411">
        <v>44</v>
      </c>
      <c r="W314" s="499">
        <f t="shared" si="26"/>
        <v>5.7852869633817628E-4</v>
      </c>
      <c r="X314" s="188">
        <v>8</v>
      </c>
      <c r="Y314" s="410">
        <v>1</v>
      </c>
      <c r="Z314" s="410">
        <v>86</v>
      </c>
      <c r="AA314" s="142">
        <v>222.94421487603299</v>
      </c>
      <c r="AB314" s="142">
        <v>14.9313165821381</v>
      </c>
      <c r="AC314" s="1"/>
      <c r="AD314" s="104" t="s">
        <v>844</v>
      </c>
      <c r="AE314" s="411">
        <v>24</v>
      </c>
      <c r="AF314" s="499">
        <f t="shared" si="27"/>
        <v>5.3729739410763862E-4</v>
      </c>
      <c r="AG314" s="188">
        <v>9</v>
      </c>
      <c r="AH314" s="410">
        <v>1</v>
      </c>
      <c r="AI314" s="410">
        <v>85</v>
      </c>
      <c r="AJ314" s="142">
        <v>277.19270833333297</v>
      </c>
      <c r="AK314" s="142">
        <v>16.649105331318399</v>
      </c>
      <c r="AL314" s="1"/>
      <c r="AM314" s="104" t="s">
        <v>1182</v>
      </c>
      <c r="AN314" s="411">
        <v>13</v>
      </c>
      <c r="AO314" s="499">
        <f t="shared" si="28"/>
        <v>4.9762670341448479E-4</v>
      </c>
      <c r="AP314" s="188">
        <v>1</v>
      </c>
      <c r="AQ314" s="410">
        <v>1</v>
      </c>
      <c r="AR314" s="410">
        <v>2</v>
      </c>
      <c r="AS314" s="142">
        <v>0.177514792899408</v>
      </c>
      <c r="AT314" s="142">
        <v>0.42132504423474298</v>
      </c>
      <c r="AU314" s="1"/>
      <c r="AV314" s="104" t="s">
        <v>1032</v>
      </c>
      <c r="AW314" s="411">
        <v>19</v>
      </c>
      <c r="AX314" s="499">
        <f t="shared" si="29"/>
        <v>5.8865445983207853E-4</v>
      </c>
      <c r="AY314" s="188">
        <v>2</v>
      </c>
      <c r="AZ314" s="410">
        <v>1</v>
      </c>
      <c r="BA314" s="410">
        <v>33</v>
      </c>
      <c r="BB314" s="142">
        <v>50.681440443213297</v>
      </c>
      <c r="BC314" s="142">
        <v>7.1190898605940696</v>
      </c>
      <c r="BD314" s="75"/>
    </row>
    <row r="315" spans="2:56" ht="11.25" customHeight="1" x14ac:dyDescent="0.25">
      <c r="B315" s="113"/>
      <c r="C315" s="104" t="s">
        <v>970</v>
      </c>
      <c r="D315" s="411">
        <v>134</v>
      </c>
      <c r="E315" s="499">
        <f t="shared" si="24"/>
        <v>5.7248321000734825E-4</v>
      </c>
      <c r="F315" s="188">
        <v>5</v>
      </c>
      <c r="G315" s="410">
        <v>1</v>
      </c>
      <c r="H315" s="410">
        <v>34</v>
      </c>
      <c r="I315" s="142">
        <v>19.641791044776099</v>
      </c>
      <c r="J315" s="142">
        <v>4.4319060284234499</v>
      </c>
      <c r="K315" s="1"/>
      <c r="L315" s="104" t="s">
        <v>1068</v>
      </c>
      <c r="M315" s="411">
        <v>31</v>
      </c>
      <c r="N315" s="310">
        <f t="shared" si="25"/>
        <v>5.6421083284799065E-4</v>
      </c>
      <c r="O315" s="410">
        <v>20</v>
      </c>
      <c r="P315" s="410">
        <v>2</v>
      </c>
      <c r="Q315" s="410">
        <v>49</v>
      </c>
      <c r="R315" s="142">
        <v>129.021852237253</v>
      </c>
      <c r="S315" s="142">
        <v>11.358778641969099</v>
      </c>
      <c r="T315" s="1"/>
      <c r="U315" s="104" t="s">
        <v>767</v>
      </c>
      <c r="V315" s="411">
        <v>44</v>
      </c>
      <c r="W315" s="499">
        <f t="shared" si="26"/>
        <v>5.7852869633817628E-4</v>
      </c>
      <c r="X315" s="188">
        <v>2</v>
      </c>
      <c r="Y315" s="410">
        <v>1</v>
      </c>
      <c r="Z315" s="410">
        <v>8</v>
      </c>
      <c r="AA315" s="142">
        <v>2.9070247933884299</v>
      </c>
      <c r="AB315" s="142">
        <v>1.7049999394101001</v>
      </c>
      <c r="AC315" s="1"/>
      <c r="AD315" s="104" t="s">
        <v>948</v>
      </c>
      <c r="AE315" s="411">
        <v>24</v>
      </c>
      <c r="AF315" s="499">
        <f t="shared" si="27"/>
        <v>5.3729739410763862E-4</v>
      </c>
      <c r="AG315" s="188">
        <v>6</v>
      </c>
      <c r="AH315" s="410">
        <v>1</v>
      </c>
      <c r="AI315" s="410">
        <v>33</v>
      </c>
      <c r="AJ315" s="142">
        <v>48.8888888888889</v>
      </c>
      <c r="AK315" s="142">
        <v>6.99205898780101</v>
      </c>
      <c r="AL315" s="1"/>
      <c r="AM315" s="104" t="s">
        <v>1203</v>
      </c>
      <c r="AN315" s="411">
        <v>13</v>
      </c>
      <c r="AO315" s="499">
        <f t="shared" si="28"/>
        <v>4.9762670341448479E-4</v>
      </c>
      <c r="AP315" s="188">
        <v>7</v>
      </c>
      <c r="AQ315" s="410">
        <v>2</v>
      </c>
      <c r="AR315" s="410">
        <v>14</v>
      </c>
      <c r="AS315" s="142">
        <v>13.7751479289941</v>
      </c>
      <c r="AT315" s="142">
        <v>3.71148864055841</v>
      </c>
      <c r="AU315" s="1"/>
      <c r="AV315" s="104" t="s">
        <v>1157</v>
      </c>
      <c r="AW315" s="411">
        <v>19</v>
      </c>
      <c r="AX315" s="499">
        <f t="shared" si="29"/>
        <v>5.8865445983207853E-4</v>
      </c>
      <c r="AY315" s="188">
        <v>12</v>
      </c>
      <c r="AZ315" s="410">
        <v>6</v>
      </c>
      <c r="BA315" s="410">
        <v>30</v>
      </c>
      <c r="BB315" s="142">
        <v>37.041551246537402</v>
      </c>
      <c r="BC315" s="142">
        <v>6.0861770633573702</v>
      </c>
      <c r="BD315" s="75"/>
    </row>
    <row r="316" spans="2:56" ht="11.25" customHeight="1" x14ac:dyDescent="0.25">
      <c r="B316" s="113"/>
      <c r="C316" s="104" t="s">
        <v>1153</v>
      </c>
      <c r="D316" s="411">
        <v>134</v>
      </c>
      <c r="E316" s="499">
        <f t="shared" si="24"/>
        <v>5.7248321000734825E-4</v>
      </c>
      <c r="F316" s="188">
        <v>4</v>
      </c>
      <c r="G316" s="410">
        <v>1</v>
      </c>
      <c r="H316" s="410">
        <v>71</v>
      </c>
      <c r="I316" s="142">
        <v>42.5280129204723</v>
      </c>
      <c r="J316" s="142">
        <v>6.5213505442103203</v>
      </c>
      <c r="K316" s="1"/>
      <c r="L316" s="104" t="s">
        <v>1083</v>
      </c>
      <c r="M316" s="411">
        <v>31</v>
      </c>
      <c r="N316" s="310">
        <f t="shared" si="25"/>
        <v>5.6421083284799065E-4</v>
      </c>
      <c r="O316" s="410">
        <v>2</v>
      </c>
      <c r="P316" s="410">
        <v>1</v>
      </c>
      <c r="Q316" s="410">
        <v>7</v>
      </c>
      <c r="R316" s="142">
        <v>1.3506763787721101</v>
      </c>
      <c r="S316" s="142">
        <v>1.1621860344936701</v>
      </c>
      <c r="T316" s="1"/>
      <c r="U316" s="104" t="s">
        <v>1072</v>
      </c>
      <c r="V316" s="411">
        <v>44</v>
      </c>
      <c r="W316" s="499">
        <f t="shared" si="26"/>
        <v>5.7852869633817628E-4</v>
      </c>
      <c r="X316" s="188">
        <v>13</v>
      </c>
      <c r="Y316" s="410">
        <v>1</v>
      </c>
      <c r="Z316" s="410">
        <v>189</v>
      </c>
      <c r="AA316" s="142">
        <v>792.04287190082698</v>
      </c>
      <c r="AB316" s="142">
        <v>28.143256241963702</v>
      </c>
      <c r="AC316" s="1"/>
      <c r="AD316" s="104" t="s">
        <v>1073</v>
      </c>
      <c r="AE316" s="411">
        <v>24</v>
      </c>
      <c r="AF316" s="499">
        <f t="shared" si="27"/>
        <v>5.3729739410763862E-4</v>
      </c>
      <c r="AG316" s="188">
        <v>5</v>
      </c>
      <c r="AH316" s="410">
        <v>1</v>
      </c>
      <c r="AI316" s="410">
        <v>49</v>
      </c>
      <c r="AJ316" s="142">
        <v>115.770833333333</v>
      </c>
      <c r="AK316" s="142">
        <v>10.759685559222101</v>
      </c>
      <c r="AL316" s="1"/>
      <c r="AM316" s="104" t="s">
        <v>707</v>
      </c>
      <c r="AN316" s="411">
        <v>12</v>
      </c>
      <c r="AO316" s="499">
        <f t="shared" si="28"/>
        <v>4.5934772622875517E-4</v>
      </c>
      <c r="AP316" s="188">
        <v>14</v>
      </c>
      <c r="AQ316" s="410">
        <v>1</v>
      </c>
      <c r="AR316" s="410">
        <v>60</v>
      </c>
      <c r="AS316" s="142">
        <v>344.55555555555497</v>
      </c>
      <c r="AT316" s="142">
        <v>18.5622077231011</v>
      </c>
      <c r="AU316" s="1"/>
      <c r="AV316" s="104" t="s">
        <v>826</v>
      </c>
      <c r="AW316" s="411">
        <v>18</v>
      </c>
      <c r="AX316" s="499">
        <f t="shared" si="29"/>
        <v>5.5767264615670599E-4</v>
      </c>
      <c r="AY316" s="188">
        <v>4</v>
      </c>
      <c r="AZ316" s="410">
        <v>1</v>
      </c>
      <c r="BA316" s="410">
        <v>15</v>
      </c>
      <c r="BB316" s="142">
        <v>15.25</v>
      </c>
      <c r="BC316" s="142">
        <v>3.9051248379533301</v>
      </c>
      <c r="BD316" s="75"/>
    </row>
    <row r="317" spans="2:56" ht="11.25" customHeight="1" x14ac:dyDescent="0.25">
      <c r="B317" s="113"/>
      <c r="C317" s="104" t="s">
        <v>747</v>
      </c>
      <c r="D317" s="411">
        <v>133</v>
      </c>
      <c r="E317" s="499">
        <f t="shared" si="24"/>
        <v>5.6821094724609947E-4</v>
      </c>
      <c r="F317" s="188">
        <v>1</v>
      </c>
      <c r="G317" s="410">
        <v>1</v>
      </c>
      <c r="H317" s="410">
        <v>9</v>
      </c>
      <c r="I317" s="142">
        <v>1.1862739555656101</v>
      </c>
      <c r="J317" s="142">
        <v>1.08916204284101</v>
      </c>
      <c r="K317" s="1"/>
      <c r="L317" s="104" t="s">
        <v>1207</v>
      </c>
      <c r="M317" s="411">
        <v>31</v>
      </c>
      <c r="N317" s="310">
        <f t="shared" si="25"/>
        <v>5.6421083284799065E-4</v>
      </c>
      <c r="O317" s="410">
        <v>6</v>
      </c>
      <c r="P317" s="410">
        <v>2</v>
      </c>
      <c r="Q317" s="410">
        <v>22</v>
      </c>
      <c r="R317" s="142">
        <v>18.154006243496401</v>
      </c>
      <c r="S317" s="142">
        <v>4.2607518401681599</v>
      </c>
      <c r="T317" s="1"/>
      <c r="U317" s="104" t="s">
        <v>845</v>
      </c>
      <c r="V317" s="411">
        <v>43</v>
      </c>
      <c r="W317" s="499">
        <f t="shared" si="26"/>
        <v>5.6538031687594506E-4</v>
      </c>
      <c r="X317" s="188">
        <v>4</v>
      </c>
      <c r="Y317" s="410">
        <v>1</v>
      </c>
      <c r="Z317" s="410">
        <v>41</v>
      </c>
      <c r="AA317" s="142">
        <v>44.805840995132499</v>
      </c>
      <c r="AB317" s="142">
        <v>6.69371653083192</v>
      </c>
      <c r="AC317" s="1"/>
      <c r="AD317" s="104" t="s">
        <v>1207</v>
      </c>
      <c r="AE317" s="411">
        <v>24</v>
      </c>
      <c r="AF317" s="499">
        <f t="shared" si="27"/>
        <v>5.3729739410763862E-4</v>
      </c>
      <c r="AG317" s="188">
        <v>8</v>
      </c>
      <c r="AH317" s="410">
        <v>1</v>
      </c>
      <c r="AI317" s="410">
        <v>33</v>
      </c>
      <c r="AJ317" s="142">
        <v>46.4375</v>
      </c>
      <c r="AK317" s="142">
        <v>6.8145065852195099</v>
      </c>
      <c r="AL317" s="1"/>
      <c r="AM317" s="104" t="s">
        <v>721</v>
      </c>
      <c r="AN317" s="411">
        <v>12</v>
      </c>
      <c r="AO317" s="499">
        <f t="shared" si="28"/>
        <v>4.5934772622875517E-4</v>
      </c>
      <c r="AP317" s="188">
        <v>4</v>
      </c>
      <c r="AQ317" s="410">
        <v>1</v>
      </c>
      <c r="AR317" s="410">
        <v>12</v>
      </c>
      <c r="AS317" s="142">
        <v>7.9722222222222197</v>
      </c>
      <c r="AT317" s="142">
        <v>2.8235123910162399</v>
      </c>
      <c r="AU317" s="1"/>
      <c r="AV317" s="104" t="s">
        <v>885</v>
      </c>
      <c r="AW317" s="411">
        <v>18</v>
      </c>
      <c r="AX317" s="499">
        <f t="shared" si="29"/>
        <v>5.5767264615670599E-4</v>
      </c>
      <c r="AY317" s="188">
        <v>2</v>
      </c>
      <c r="AZ317" s="410">
        <v>1</v>
      </c>
      <c r="BA317" s="410">
        <v>7</v>
      </c>
      <c r="BB317" s="142">
        <v>2.8055555555555598</v>
      </c>
      <c r="BC317" s="142">
        <v>1.67497927018681</v>
      </c>
      <c r="BD317" s="75"/>
    </row>
    <row r="318" spans="2:56" ht="11.25" customHeight="1" x14ac:dyDescent="0.25">
      <c r="B318" s="113"/>
      <c r="C318" s="104" t="s">
        <v>957</v>
      </c>
      <c r="D318" s="411">
        <v>133</v>
      </c>
      <c r="E318" s="499">
        <f t="shared" si="24"/>
        <v>5.6821094724609947E-4</v>
      </c>
      <c r="F318" s="188">
        <v>10</v>
      </c>
      <c r="G318" s="410">
        <v>1</v>
      </c>
      <c r="H318" s="410">
        <v>48</v>
      </c>
      <c r="I318" s="142">
        <v>100.35762338176301</v>
      </c>
      <c r="J318" s="142">
        <v>10.0178652108003</v>
      </c>
      <c r="K318" s="1"/>
      <c r="L318" s="104" t="s">
        <v>691</v>
      </c>
      <c r="M318" s="411">
        <v>30</v>
      </c>
      <c r="N318" s="310">
        <f t="shared" si="25"/>
        <v>5.4601048340128134E-4</v>
      </c>
      <c r="O318" s="410">
        <v>15</v>
      </c>
      <c r="P318" s="410">
        <v>2</v>
      </c>
      <c r="Q318" s="410">
        <v>65</v>
      </c>
      <c r="R318" s="142">
        <v>295.44</v>
      </c>
      <c r="S318" s="142">
        <v>17.188368159892299</v>
      </c>
      <c r="T318" s="1"/>
      <c r="U318" s="104" t="s">
        <v>844</v>
      </c>
      <c r="V318" s="411">
        <v>42</v>
      </c>
      <c r="W318" s="499">
        <f t="shared" si="26"/>
        <v>5.5223193741371374E-4</v>
      </c>
      <c r="X318" s="188">
        <v>7</v>
      </c>
      <c r="Y318" s="410">
        <v>1</v>
      </c>
      <c r="Z318" s="410">
        <v>37</v>
      </c>
      <c r="AA318" s="142">
        <v>58.848072562358297</v>
      </c>
      <c r="AB318" s="142">
        <v>7.6712497392770498</v>
      </c>
      <c r="AC318" s="1"/>
      <c r="AD318" s="104" t="s">
        <v>678</v>
      </c>
      <c r="AE318" s="411">
        <v>23</v>
      </c>
      <c r="AF318" s="499">
        <f t="shared" si="27"/>
        <v>5.1491000268648693E-4</v>
      </c>
      <c r="AG318" s="188">
        <v>18</v>
      </c>
      <c r="AH318" s="410">
        <v>3</v>
      </c>
      <c r="AI318" s="410">
        <v>100</v>
      </c>
      <c r="AJ318" s="142">
        <v>492.46124763705097</v>
      </c>
      <c r="AK318" s="142">
        <v>22.191467901809698</v>
      </c>
      <c r="AL318" s="1"/>
      <c r="AM318" s="104" t="s">
        <v>755</v>
      </c>
      <c r="AN318" s="411">
        <v>12</v>
      </c>
      <c r="AO318" s="499">
        <f t="shared" si="28"/>
        <v>4.5934772622875517E-4</v>
      </c>
      <c r="AP318" s="188">
        <v>7</v>
      </c>
      <c r="AQ318" s="410">
        <v>2</v>
      </c>
      <c r="AR318" s="410">
        <v>20</v>
      </c>
      <c r="AS318" s="142">
        <v>19.4097222222222</v>
      </c>
      <c r="AT318" s="142">
        <v>4.4056466292954299</v>
      </c>
      <c r="AU318" s="1"/>
      <c r="AV318" s="104" t="s">
        <v>942</v>
      </c>
      <c r="AW318" s="411">
        <v>18</v>
      </c>
      <c r="AX318" s="499">
        <f t="shared" si="29"/>
        <v>5.5767264615670599E-4</v>
      </c>
      <c r="AY318" s="188">
        <v>1</v>
      </c>
      <c r="AZ318" s="410">
        <v>1</v>
      </c>
      <c r="BA318" s="410">
        <v>1</v>
      </c>
      <c r="BB318" s="142">
        <v>0</v>
      </c>
      <c r="BC318" s="142">
        <v>0</v>
      </c>
      <c r="BD318" s="75"/>
    </row>
    <row r="319" spans="2:56" ht="11.25" customHeight="1" x14ac:dyDescent="0.25">
      <c r="B319" s="113"/>
      <c r="C319" s="104" t="s">
        <v>1162</v>
      </c>
      <c r="D319" s="411">
        <v>132</v>
      </c>
      <c r="E319" s="499">
        <f t="shared" si="24"/>
        <v>5.6393868448485057E-4</v>
      </c>
      <c r="F319" s="188">
        <v>24</v>
      </c>
      <c r="G319" s="410">
        <v>1</v>
      </c>
      <c r="H319" s="410">
        <v>157</v>
      </c>
      <c r="I319" s="142">
        <v>686.29178145087201</v>
      </c>
      <c r="J319" s="142">
        <v>26.197171249027502</v>
      </c>
      <c r="K319" s="1"/>
      <c r="L319" s="104" t="s">
        <v>751</v>
      </c>
      <c r="M319" s="411">
        <v>30</v>
      </c>
      <c r="N319" s="310">
        <f t="shared" si="25"/>
        <v>5.4601048340128134E-4</v>
      </c>
      <c r="O319" s="410">
        <v>3</v>
      </c>
      <c r="P319" s="410">
        <v>1</v>
      </c>
      <c r="Q319" s="410">
        <v>10</v>
      </c>
      <c r="R319" s="142">
        <v>6.51555555555555</v>
      </c>
      <c r="S319" s="142">
        <v>2.5525586292102198</v>
      </c>
      <c r="T319" s="1"/>
      <c r="U319" s="104" t="s">
        <v>1102</v>
      </c>
      <c r="V319" s="411">
        <v>42</v>
      </c>
      <c r="W319" s="499">
        <f t="shared" si="26"/>
        <v>5.5223193741371374E-4</v>
      </c>
      <c r="X319" s="188">
        <v>18</v>
      </c>
      <c r="Y319" s="410">
        <v>1</v>
      </c>
      <c r="Z319" s="410">
        <v>39</v>
      </c>
      <c r="AA319" s="142">
        <v>81.342970521541901</v>
      </c>
      <c r="AB319" s="142">
        <v>9.0190337909080895</v>
      </c>
      <c r="AC319" s="1"/>
      <c r="AD319" s="104" t="s">
        <v>722</v>
      </c>
      <c r="AE319" s="411">
        <v>23</v>
      </c>
      <c r="AF319" s="499">
        <f t="shared" si="27"/>
        <v>5.1491000268648693E-4</v>
      </c>
      <c r="AG319" s="188">
        <v>4</v>
      </c>
      <c r="AH319" s="410">
        <v>1</v>
      </c>
      <c r="AI319" s="410">
        <v>20</v>
      </c>
      <c r="AJ319" s="142">
        <v>15.035916824196599</v>
      </c>
      <c r="AK319" s="142">
        <v>3.8776174159136199</v>
      </c>
      <c r="AL319" s="1"/>
      <c r="AM319" s="104" t="s">
        <v>771</v>
      </c>
      <c r="AN319" s="411">
        <v>12</v>
      </c>
      <c r="AO319" s="499">
        <f t="shared" si="28"/>
        <v>4.5934772622875517E-4</v>
      </c>
      <c r="AP319" s="188">
        <v>9</v>
      </c>
      <c r="AQ319" s="410">
        <v>1</v>
      </c>
      <c r="AR319" s="410">
        <v>63</v>
      </c>
      <c r="AS319" s="142">
        <v>271.805555555556</v>
      </c>
      <c r="AT319" s="142">
        <v>16.4865264854534</v>
      </c>
      <c r="AU319" s="1"/>
      <c r="AV319" s="104" t="s">
        <v>1202</v>
      </c>
      <c r="AW319" s="411">
        <v>18</v>
      </c>
      <c r="AX319" s="499">
        <f t="shared" si="29"/>
        <v>5.5767264615670599E-4</v>
      </c>
      <c r="AY319" s="188">
        <v>8</v>
      </c>
      <c r="AZ319" s="410">
        <v>3</v>
      </c>
      <c r="BA319" s="410">
        <v>27</v>
      </c>
      <c r="BB319" s="142">
        <v>45.395061728395099</v>
      </c>
      <c r="BC319" s="142">
        <v>6.7375857492424602</v>
      </c>
      <c r="BD319" s="75"/>
    </row>
    <row r="320" spans="2:56" ht="11.25" customHeight="1" x14ac:dyDescent="0.25">
      <c r="B320" s="113"/>
      <c r="C320" s="104" t="s">
        <v>700</v>
      </c>
      <c r="D320" s="411">
        <v>131</v>
      </c>
      <c r="E320" s="499">
        <f t="shared" si="24"/>
        <v>5.5966642172360168E-4</v>
      </c>
      <c r="F320" s="188">
        <v>8</v>
      </c>
      <c r="G320" s="410">
        <v>1</v>
      </c>
      <c r="H320" s="410">
        <v>49</v>
      </c>
      <c r="I320" s="142">
        <v>97.937998951110103</v>
      </c>
      <c r="J320" s="142">
        <v>9.8963629152891404</v>
      </c>
      <c r="K320" s="1"/>
      <c r="L320" s="104" t="s">
        <v>864</v>
      </c>
      <c r="M320" s="411">
        <v>30</v>
      </c>
      <c r="N320" s="310">
        <f t="shared" si="25"/>
        <v>5.4601048340128134E-4</v>
      </c>
      <c r="O320" s="410">
        <v>2</v>
      </c>
      <c r="P320" s="410">
        <v>1</v>
      </c>
      <c r="Q320" s="410">
        <v>13</v>
      </c>
      <c r="R320" s="142">
        <v>8.9122222222222192</v>
      </c>
      <c r="S320" s="142">
        <v>2.9853345243409901</v>
      </c>
      <c r="T320" s="1"/>
      <c r="U320" s="104" t="s">
        <v>946</v>
      </c>
      <c r="V320" s="411">
        <v>41</v>
      </c>
      <c r="W320" s="499">
        <f t="shared" si="26"/>
        <v>5.3908355795148253E-4</v>
      </c>
      <c r="X320" s="188">
        <v>2</v>
      </c>
      <c r="Y320" s="410">
        <v>1</v>
      </c>
      <c r="Z320" s="410">
        <v>7</v>
      </c>
      <c r="AA320" s="142">
        <v>2.6222486615110099</v>
      </c>
      <c r="AB320" s="142">
        <v>1.6193358705071099</v>
      </c>
      <c r="AC320" s="1"/>
      <c r="AD320" s="104" t="s">
        <v>737</v>
      </c>
      <c r="AE320" s="411">
        <v>23</v>
      </c>
      <c r="AF320" s="499">
        <f t="shared" si="27"/>
        <v>5.1491000268648693E-4</v>
      </c>
      <c r="AG320" s="188">
        <v>3</v>
      </c>
      <c r="AH320" s="410">
        <v>1</v>
      </c>
      <c r="AI320" s="410">
        <v>12</v>
      </c>
      <c r="AJ320" s="142">
        <v>9.4480151228733504</v>
      </c>
      <c r="AK320" s="142">
        <v>3.0737623725449801</v>
      </c>
      <c r="AL320" s="1"/>
      <c r="AM320" s="104" t="s">
        <v>802</v>
      </c>
      <c r="AN320" s="411">
        <v>12</v>
      </c>
      <c r="AO320" s="499">
        <f t="shared" si="28"/>
        <v>4.5934772622875517E-4</v>
      </c>
      <c r="AP320" s="188">
        <v>4</v>
      </c>
      <c r="AQ320" s="410">
        <v>1</v>
      </c>
      <c r="AR320" s="410">
        <v>12</v>
      </c>
      <c r="AS320" s="142">
        <v>9.1666666666666696</v>
      </c>
      <c r="AT320" s="142">
        <v>3.0276503540974899</v>
      </c>
      <c r="AU320" s="1"/>
      <c r="AV320" s="104" t="s">
        <v>726</v>
      </c>
      <c r="AW320" s="411">
        <v>17</v>
      </c>
      <c r="AX320" s="499">
        <f t="shared" si="29"/>
        <v>5.2669083248133345E-4</v>
      </c>
      <c r="AY320" s="188">
        <v>5</v>
      </c>
      <c r="AZ320" s="410">
        <v>1</v>
      </c>
      <c r="BA320" s="410">
        <v>15</v>
      </c>
      <c r="BB320" s="142">
        <v>11.9446366782007</v>
      </c>
      <c r="BC320" s="142">
        <v>3.4561013697808001</v>
      </c>
      <c r="BD320" s="75"/>
    </row>
    <row r="321" spans="2:56" ht="11.25" customHeight="1" x14ac:dyDescent="0.25">
      <c r="B321" s="113"/>
      <c r="C321" s="104" t="s">
        <v>713</v>
      </c>
      <c r="D321" s="411">
        <v>129</v>
      </c>
      <c r="E321" s="499">
        <f t="shared" si="24"/>
        <v>5.511218962011039E-4</v>
      </c>
      <c r="F321" s="188">
        <v>9</v>
      </c>
      <c r="G321" s="410">
        <v>1</v>
      </c>
      <c r="H321" s="410">
        <v>72</v>
      </c>
      <c r="I321" s="142">
        <v>135.98209242233</v>
      </c>
      <c r="J321" s="142">
        <v>11.661135983356401</v>
      </c>
      <c r="K321" s="1"/>
      <c r="L321" s="104" t="s">
        <v>900</v>
      </c>
      <c r="M321" s="411">
        <v>30</v>
      </c>
      <c r="N321" s="310">
        <f t="shared" si="25"/>
        <v>5.4601048340128134E-4</v>
      </c>
      <c r="O321" s="410">
        <v>1</v>
      </c>
      <c r="P321" s="410">
        <v>1</v>
      </c>
      <c r="Q321" s="410">
        <v>6</v>
      </c>
      <c r="R321" s="142">
        <v>1.99555555555556</v>
      </c>
      <c r="S321" s="142">
        <v>1.4126413400278099</v>
      </c>
      <c r="T321" s="1"/>
      <c r="U321" s="104" t="s">
        <v>948</v>
      </c>
      <c r="V321" s="411">
        <v>41</v>
      </c>
      <c r="W321" s="499">
        <f t="shared" si="26"/>
        <v>5.3908355795148253E-4</v>
      </c>
      <c r="X321" s="188">
        <v>5</v>
      </c>
      <c r="Y321" s="410">
        <v>1</v>
      </c>
      <c r="Z321" s="410">
        <v>21</v>
      </c>
      <c r="AA321" s="142">
        <v>22.635336109458699</v>
      </c>
      <c r="AB321" s="142">
        <v>4.7576607812515004</v>
      </c>
      <c r="AC321" s="1"/>
      <c r="AD321" s="104" t="s">
        <v>900</v>
      </c>
      <c r="AE321" s="411">
        <v>23</v>
      </c>
      <c r="AF321" s="499">
        <f t="shared" si="27"/>
        <v>5.1491000268648693E-4</v>
      </c>
      <c r="AG321" s="188">
        <v>1</v>
      </c>
      <c r="AH321" s="410">
        <v>1</v>
      </c>
      <c r="AI321" s="410">
        <v>7</v>
      </c>
      <c r="AJ321" s="142">
        <v>1.6408317580340299</v>
      </c>
      <c r="AK321" s="142">
        <v>1.2809495532744599</v>
      </c>
      <c r="AL321" s="1"/>
      <c r="AM321" s="104" t="s">
        <v>828</v>
      </c>
      <c r="AN321" s="411">
        <v>12</v>
      </c>
      <c r="AO321" s="499">
        <f t="shared" si="28"/>
        <v>4.5934772622875517E-4</v>
      </c>
      <c r="AP321" s="188">
        <v>11</v>
      </c>
      <c r="AQ321" s="410">
        <v>1</v>
      </c>
      <c r="AR321" s="410">
        <v>39</v>
      </c>
      <c r="AS321" s="142">
        <v>135.854166666667</v>
      </c>
      <c r="AT321" s="142">
        <v>11.655649560048801</v>
      </c>
      <c r="AU321" s="1"/>
      <c r="AV321" s="104" t="s">
        <v>802</v>
      </c>
      <c r="AW321" s="411">
        <v>17</v>
      </c>
      <c r="AX321" s="499">
        <f t="shared" si="29"/>
        <v>5.2669083248133345E-4</v>
      </c>
      <c r="AY321" s="188">
        <v>3</v>
      </c>
      <c r="AZ321" s="410">
        <v>1</v>
      </c>
      <c r="BA321" s="410">
        <v>7</v>
      </c>
      <c r="BB321" s="142">
        <v>3.7785467128027701</v>
      </c>
      <c r="BC321" s="142">
        <v>1.9438484284539199</v>
      </c>
      <c r="BD321" s="75"/>
    </row>
    <row r="322" spans="2:56" ht="11.25" customHeight="1" x14ac:dyDescent="0.25">
      <c r="B322" s="113"/>
      <c r="C322" s="104" t="s">
        <v>780</v>
      </c>
      <c r="D322" s="411">
        <v>128</v>
      </c>
      <c r="E322" s="499">
        <f t="shared" si="24"/>
        <v>5.4684963343985512E-4</v>
      </c>
      <c r="F322" s="188">
        <v>7</v>
      </c>
      <c r="G322" s="410">
        <v>1</v>
      </c>
      <c r="H322" s="410">
        <v>40</v>
      </c>
      <c r="I322" s="142">
        <v>29.1596069335938</v>
      </c>
      <c r="J322" s="142">
        <v>5.3999636048397397</v>
      </c>
      <c r="K322" s="1"/>
      <c r="L322" s="104" t="s">
        <v>1073</v>
      </c>
      <c r="M322" s="411">
        <v>30</v>
      </c>
      <c r="N322" s="310">
        <f t="shared" si="25"/>
        <v>5.4601048340128134E-4</v>
      </c>
      <c r="O322" s="410">
        <v>3</v>
      </c>
      <c r="P322" s="410">
        <v>1</v>
      </c>
      <c r="Q322" s="410">
        <v>13</v>
      </c>
      <c r="R322" s="142">
        <v>7.7122222222222199</v>
      </c>
      <c r="S322" s="142">
        <v>2.7770888034454799</v>
      </c>
      <c r="T322" s="1"/>
      <c r="U322" s="104" t="s">
        <v>1030</v>
      </c>
      <c r="V322" s="411">
        <v>41</v>
      </c>
      <c r="W322" s="499">
        <f t="shared" si="26"/>
        <v>5.3908355795148253E-4</v>
      </c>
      <c r="X322" s="188">
        <v>8</v>
      </c>
      <c r="Y322" s="410">
        <v>1</v>
      </c>
      <c r="Z322" s="410">
        <v>27</v>
      </c>
      <c r="AA322" s="142">
        <v>37.462224866151097</v>
      </c>
      <c r="AB322" s="142">
        <v>6.1206392530642697</v>
      </c>
      <c r="AC322" s="1"/>
      <c r="AD322" s="104" t="s">
        <v>1153</v>
      </c>
      <c r="AE322" s="411">
        <v>23</v>
      </c>
      <c r="AF322" s="499">
        <f t="shared" si="27"/>
        <v>5.1491000268648693E-4</v>
      </c>
      <c r="AG322" s="188">
        <v>2</v>
      </c>
      <c r="AH322" s="410">
        <v>1</v>
      </c>
      <c r="AI322" s="410">
        <v>6</v>
      </c>
      <c r="AJ322" s="142">
        <v>1.6483931947069901</v>
      </c>
      <c r="AK322" s="142">
        <v>1.2838976574115999</v>
      </c>
      <c r="AL322" s="1"/>
      <c r="AM322" s="104" t="s">
        <v>913</v>
      </c>
      <c r="AN322" s="411">
        <v>12</v>
      </c>
      <c r="AO322" s="499">
        <f t="shared" si="28"/>
        <v>4.5934772622875517E-4</v>
      </c>
      <c r="AP322" s="188">
        <v>7</v>
      </c>
      <c r="AQ322" s="410">
        <v>2</v>
      </c>
      <c r="AR322" s="410">
        <v>20</v>
      </c>
      <c r="AS322" s="142">
        <v>25.2222222222222</v>
      </c>
      <c r="AT322" s="142">
        <v>5.0221730577731201</v>
      </c>
      <c r="AU322" s="1"/>
      <c r="AV322" s="104" t="s">
        <v>845</v>
      </c>
      <c r="AW322" s="411">
        <v>17</v>
      </c>
      <c r="AX322" s="499">
        <f t="shared" si="29"/>
        <v>5.2669083248133345E-4</v>
      </c>
      <c r="AY322" s="188">
        <v>3</v>
      </c>
      <c r="AZ322" s="410">
        <v>1</v>
      </c>
      <c r="BA322" s="410">
        <v>26</v>
      </c>
      <c r="BB322" s="142">
        <v>33.702422145328697</v>
      </c>
      <c r="BC322" s="142">
        <v>5.8053787254001499</v>
      </c>
      <c r="BD322" s="75"/>
    </row>
    <row r="323" spans="2:56" ht="11.25" customHeight="1" x14ac:dyDescent="0.25">
      <c r="B323" s="113"/>
      <c r="C323" s="104" t="s">
        <v>799</v>
      </c>
      <c r="D323" s="411">
        <v>127</v>
      </c>
      <c r="E323" s="499">
        <f t="shared" si="24"/>
        <v>5.4257737067860622E-4</v>
      </c>
      <c r="F323" s="188">
        <v>12</v>
      </c>
      <c r="G323" s="410">
        <v>1</v>
      </c>
      <c r="H323" s="410">
        <v>137</v>
      </c>
      <c r="I323" s="142">
        <v>197.08190216380399</v>
      </c>
      <c r="J323" s="142">
        <v>14.0385861882101</v>
      </c>
      <c r="K323" s="1"/>
      <c r="L323" s="104" t="s">
        <v>705</v>
      </c>
      <c r="M323" s="411">
        <v>29</v>
      </c>
      <c r="N323" s="310">
        <f t="shared" si="25"/>
        <v>5.2781013395457191E-4</v>
      </c>
      <c r="O323" s="410">
        <v>10</v>
      </c>
      <c r="P323" s="410">
        <v>2</v>
      </c>
      <c r="Q323" s="410">
        <v>33</v>
      </c>
      <c r="R323" s="142">
        <v>54.939357907253303</v>
      </c>
      <c r="S323" s="142">
        <v>7.4121088704398597</v>
      </c>
      <c r="T323" s="1"/>
      <c r="U323" s="104" t="s">
        <v>1041</v>
      </c>
      <c r="V323" s="411">
        <v>41</v>
      </c>
      <c r="W323" s="499">
        <f t="shared" si="26"/>
        <v>5.3908355795148253E-4</v>
      </c>
      <c r="X323" s="188">
        <v>6</v>
      </c>
      <c r="Y323" s="410">
        <v>1</v>
      </c>
      <c r="Z323" s="410">
        <v>15</v>
      </c>
      <c r="AA323" s="142">
        <v>16.419988102320001</v>
      </c>
      <c r="AB323" s="142">
        <v>4.05215844980426</v>
      </c>
      <c r="AC323" s="1"/>
      <c r="AD323" s="104" t="s">
        <v>1176</v>
      </c>
      <c r="AE323" s="411">
        <v>23</v>
      </c>
      <c r="AF323" s="499">
        <f t="shared" si="27"/>
        <v>5.1491000268648693E-4</v>
      </c>
      <c r="AG323" s="188">
        <v>4</v>
      </c>
      <c r="AH323" s="410">
        <v>1</v>
      </c>
      <c r="AI323" s="410">
        <v>20</v>
      </c>
      <c r="AJ323" s="142">
        <v>23.4971644612476</v>
      </c>
      <c r="AK323" s="142">
        <v>4.84738738510217</v>
      </c>
      <c r="AL323" s="1"/>
      <c r="AM323" s="104" t="s">
        <v>942</v>
      </c>
      <c r="AN323" s="411">
        <v>12</v>
      </c>
      <c r="AO323" s="499">
        <f t="shared" si="28"/>
        <v>4.5934772622875517E-4</v>
      </c>
      <c r="AP323" s="188">
        <v>7</v>
      </c>
      <c r="AQ323" s="410">
        <v>1</v>
      </c>
      <c r="AR323" s="410">
        <v>46</v>
      </c>
      <c r="AS323" s="142">
        <v>144.833333333333</v>
      </c>
      <c r="AT323" s="142">
        <v>12.0346721323571</v>
      </c>
      <c r="AU323" s="1"/>
      <c r="AV323" s="104" t="s">
        <v>864</v>
      </c>
      <c r="AW323" s="411">
        <v>17</v>
      </c>
      <c r="AX323" s="499">
        <f t="shared" si="29"/>
        <v>5.2669083248133345E-4</v>
      </c>
      <c r="AY323" s="188">
        <v>4</v>
      </c>
      <c r="AZ323" s="410">
        <v>1</v>
      </c>
      <c r="BA323" s="410">
        <v>24</v>
      </c>
      <c r="BB323" s="142">
        <v>32.027681660899702</v>
      </c>
      <c r="BC323" s="142">
        <v>5.6593004568497403</v>
      </c>
      <c r="BD323" s="75"/>
    </row>
    <row r="324" spans="2:56" ht="11.25" customHeight="1" x14ac:dyDescent="0.25">
      <c r="B324" s="113"/>
      <c r="C324" s="104" t="s">
        <v>678</v>
      </c>
      <c r="D324" s="411">
        <v>126</v>
      </c>
      <c r="E324" s="499">
        <f t="shared" si="24"/>
        <v>5.3830510791735733E-4</v>
      </c>
      <c r="F324" s="188">
        <v>16</v>
      </c>
      <c r="G324" s="410">
        <v>1</v>
      </c>
      <c r="H324" s="410">
        <v>170</v>
      </c>
      <c r="I324" s="142">
        <v>442.97461577223498</v>
      </c>
      <c r="J324" s="142">
        <v>21.0469621506819</v>
      </c>
      <c r="K324" s="1"/>
      <c r="L324" s="104" t="s">
        <v>925</v>
      </c>
      <c r="M324" s="411">
        <v>29</v>
      </c>
      <c r="N324" s="310">
        <f t="shared" si="25"/>
        <v>5.2781013395457191E-4</v>
      </c>
      <c r="O324" s="410">
        <v>5</v>
      </c>
      <c r="P324" s="410">
        <v>3</v>
      </c>
      <c r="Q324" s="410">
        <v>12</v>
      </c>
      <c r="R324" s="142">
        <v>6.6944114149821603</v>
      </c>
      <c r="S324" s="142">
        <v>2.5873560665247002</v>
      </c>
      <c r="T324" s="1"/>
      <c r="U324" s="104" t="s">
        <v>1166</v>
      </c>
      <c r="V324" s="411">
        <v>41</v>
      </c>
      <c r="W324" s="499">
        <f t="shared" si="26"/>
        <v>5.3908355795148253E-4</v>
      </c>
      <c r="X324" s="188">
        <v>1</v>
      </c>
      <c r="Y324" s="410">
        <v>1</v>
      </c>
      <c r="Z324" s="410">
        <v>2</v>
      </c>
      <c r="AA324" s="142">
        <v>4.6400951814396303E-2</v>
      </c>
      <c r="AB324" s="142">
        <v>0.215408801617753</v>
      </c>
      <c r="AC324" s="1"/>
      <c r="AD324" s="104" t="s">
        <v>1193</v>
      </c>
      <c r="AE324" s="411">
        <v>23</v>
      </c>
      <c r="AF324" s="499">
        <f t="shared" si="27"/>
        <v>5.1491000268648693E-4</v>
      </c>
      <c r="AG324" s="188">
        <v>4</v>
      </c>
      <c r="AH324" s="410">
        <v>1</v>
      </c>
      <c r="AI324" s="410">
        <v>13</v>
      </c>
      <c r="AJ324" s="142">
        <v>9.1568998109640791</v>
      </c>
      <c r="AK324" s="142">
        <v>3.0260369810965799</v>
      </c>
      <c r="AL324" s="1"/>
      <c r="AM324" s="104" t="s">
        <v>1019</v>
      </c>
      <c r="AN324" s="411">
        <v>12</v>
      </c>
      <c r="AO324" s="499">
        <f t="shared" si="28"/>
        <v>4.5934772622875517E-4</v>
      </c>
      <c r="AP324" s="188">
        <v>8</v>
      </c>
      <c r="AQ324" s="410">
        <v>3</v>
      </c>
      <c r="AR324" s="410">
        <v>25</v>
      </c>
      <c r="AS324" s="142">
        <v>30.3055555555556</v>
      </c>
      <c r="AT324" s="142">
        <v>5.5050481883045803</v>
      </c>
      <c r="AU324" s="1"/>
      <c r="AV324" s="104" t="s">
        <v>869</v>
      </c>
      <c r="AW324" s="411">
        <v>17</v>
      </c>
      <c r="AX324" s="499">
        <f t="shared" si="29"/>
        <v>5.2669083248133345E-4</v>
      </c>
      <c r="AY324" s="188">
        <v>8</v>
      </c>
      <c r="AZ324" s="410">
        <v>3</v>
      </c>
      <c r="BA324" s="410">
        <v>27</v>
      </c>
      <c r="BB324" s="142">
        <v>29.2871972318339</v>
      </c>
      <c r="BC324" s="142">
        <v>5.4117647058823497</v>
      </c>
      <c r="BD324" s="75"/>
    </row>
    <row r="325" spans="2:56" ht="11.25" customHeight="1" x14ac:dyDescent="0.25">
      <c r="B325" s="113"/>
      <c r="C325" s="104" t="s">
        <v>948</v>
      </c>
      <c r="D325" s="411">
        <v>126</v>
      </c>
      <c r="E325" s="499">
        <f t="shared" si="24"/>
        <v>5.3830510791735733E-4</v>
      </c>
      <c r="F325" s="188">
        <v>6</v>
      </c>
      <c r="G325" s="410">
        <v>1</v>
      </c>
      <c r="H325" s="410">
        <v>33</v>
      </c>
      <c r="I325" s="142">
        <v>28.251700680272101</v>
      </c>
      <c r="J325" s="142">
        <v>5.3152328905018003</v>
      </c>
      <c r="K325" s="1"/>
      <c r="L325" s="104" t="s">
        <v>970</v>
      </c>
      <c r="M325" s="411">
        <v>29</v>
      </c>
      <c r="N325" s="310">
        <f t="shared" si="25"/>
        <v>5.2781013395457191E-4</v>
      </c>
      <c r="O325" s="410">
        <v>3</v>
      </c>
      <c r="P325" s="410">
        <v>1</v>
      </c>
      <c r="Q325" s="410">
        <v>34</v>
      </c>
      <c r="R325" s="142">
        <v>33.800237812128401</v>
      </c>
      <c r="S325" s="142">
        <v>5.8137971939282904</v>
      </c>
      <c r="T325" s="1"/>
      <c r="U325" s="104" t="s">
        <v>687</v>
      </c>
      <c r="V325" s="411">
        <v>40</v>
      </c>
      <c r="W325" s="499">
        <f t="shared" si="26"/>
        <v>5.2593517848925121E-4</v>
      </c>
      <c r="X325" s="188">
        <v>12</v>
      </c>
      <c r="Y325" s="410">
        <v>2</v>
      </c>
      <c r="Z325" s="410">
        <v>37</v>
      </c>
      <c r="AA325" s="142">
        <v>89.1</v>
      </c>
      <c r="AB325" s="142">
        <v>9.4392796335313598</v>
      </c>
      <c r="AC325" s="1"/>
      <c r="AD325" s="104" t="s">
        <v>706</v>
      </c>
      <c r="AE325" s="411">
        <v>22</v>
      </c>
      <c r="AF325" s="499">
        <f t="shared" si="27"/>
        <v>4.9252261126533534E-4</v>
      </c>
      <c r="AG325" s="188">
        <v>11</v>
      </c>
      <c r="AH325" s="410">
        <v>1</v>
      </c>
      <c r="AI325" s="410">
        <v>42</v>
      </c>
      <c r="AJ325" s="142">
        <v>119.380165289256</v>
      </c>
      <c r="AK325" s="142">
        <v>10.9261230676419</v>
      </c>
      <c r="AL325" s="1"/>
      <c r="AM325" s="104" t="s">
        <v>1032</v>
      </c>
      <c r="AN325" s="411">
        <v>12</v>
      </c>
      <c r="AO325" s="499">
        <f t="shared" si="28"/>
        <v>4.5934772622875517E-4</v>
      </c>
      <c r="AP325" s="188">
        <v>2</v>
      </c>
      <c r="AQ325" s="410">
        <v>1</v>
      </c>
      <c r="AR325" s="410">
        <v>13</v>
      </c>
      <c r="AS325" s="142">
        <v>11.3055555555556</v>
      </c>
      <c r="AT325" s="142">
        <v>3.3623735003053401</v>
      </c>
      <c r="AU325" s="1"/>
      <c r="AV325" s="104" t="s">
        <v>884</v>
      </c>
      <c r="AW325" s="411">
        <v>17</v>
      </c>
      <c r="AX325" s="499">
        <f t="shared" si="29"/>
        <v>5.2669083248133345E-4</v>
      </c>
      <c r="AY325" s="188">
        <v>15</v>
      </c>
      <c r="AZ325" s="410">
        <v>2</v>
      </c>
      <c r="BA325" s="410">
        <v>42</v>
      </c>
      <c r="BB325" s="142">
        <v>137.737024221453</v>
      </c>
      <c r="BC325" s="142">
        <v>11.7361417945359</v>
      </c>
      <c r="BD325" s="75"/>
    </row>
    <row r="326" spans="2:56" ht="11.25" customHeight="1" x14ac:dyDescent="0.25">
      <c r="B326" s="113"/>
      <c r="C326" s="104" t="s">
        <v>855</v>
      </c>
      <c r="D326" s="411">
        <v>125</v>
      </c>
      <c r="E326" s="499">
        <f t="shared" ref="E326:E389" si="30">D326/$D$541</f>
        <v>5.3403284515610844E-4</v>
      </c>
      <c r="F326" s="188">
        <v>5</v>
      </c>
      <c r="G326" s="410">
        <v>1</v>
      </c>
      <c r="H326" s="410">
        <v>70</v>
      </c>
      <c r="I326" s="142">
        <v>67.929599999999994</v>
      </c>
      <c r="J326" s="142">
        <v>8.2419415188412994</v>
      </c>
      <c r="K326" s="1"/>
      <c r="L326" s="104" t="s">
        <v>1007</v>
      </c>
      <c r="M326" s="411">
        <v>29</v>
      </c>
      <c r="N326" s="310">
        <f t="shared" ref="N326:N389" si="31">M326/$M$531</f>
        <v>5.2781013395457191E-4</v>
      </c>
      <c r="O326" s="410">
        <v>2</v>
      </c>
      <c r="P326" s="410">
        <v>1</v>
      </c>
      <c r="Q326" s="410">
        <v>22</v>
      </c>
      <c r="R326" s="142">
        <v>21.3983353151011</v>
      </c>
      <c r="S326" s="142">
        <v>4.6258334724783499</v>
      </c>
      <c r="T326" s="1"/>
      <c r="U326" s="104" t="s">
        <v>797</v>
      </c>
      <c r="V326" s="411">
        <v>39</v>
      </c>
      <c r="W326" s="499">
        <f t="shared" ref="W326:W389" si="32">V326/$V$534</f>
        <v>5.1278679902701989E-4</v>
      </c>
      <c r="X326" s="188">
        <v>3</v>
      </c>
      <c r="Y326" s="410">
        <v>1</v>
      </c>
      <c r="Z326" s="410">
        <v>20</v>
      </c>
      <c r="AA326" s="142">
        <v>21.015121630506201</v>
      </c>
      <c r="AB326" s="142">
        <v>4.58422530320078</v>
      </c>
      <c r="AC326" s="1"/>
      <c r="AD326" s="104" t="s">
        <v>735</v>
      </c>
      <c r="AE326" s="411">
        <v>22</v>
      </c>
      <c r="AF326" s="499">
        <f t="shared" ref="AF326:AF389" si="33">AE326/$AE$529</f>
        <v>4.9252261126533534E-4</v>
      </c>
      <c r="AG326" s="188">
        <v>4</v>
      </c>
      <c r="AH326" s="410">
        <v>1</v>
      </c>
      <c r="AI326" s="410">
        <v>33</v>
      </c>
      <c r="AJ326" s="142">
        <v>59.355371900826498</v>
      </c>
      <c r="AK326" s="142">
        <v>7.7042437591775697</v>
      </c>
      <c r="AL326" s="1"/>
      <c r="AM326" s="104" t="s">
        <v>1102</v>
      </c>
      <c r="AN326" s="411">
        <v>12</v>
      </c>
      <c r="AO326" s="499">
        <f t="shared" ref="AO326:AO389" si="34">AN326/$AN$514</f>
        <v>4.5934772622875517E-4</v>
      </c>
      <c r="AP326" s="188">
        <v>13</v>
      </c>
      <c r="AQ326" s="410">
        <v>1</v>
      </c>
      <c r="AR326" s="410">
        <v>28</v>
      </c>
      <c r="AS326" s="142">
        <v>100.354166666667</v>
      </c>
      <c r="AT326" s="142">
        <v>10.017692681783901</v>
      </c>
      <c r="AU326" s="1"/>
      <c r="AV326" s="104" t="s">
        <v>956</v>
      </c>
      <c r="AW326" s="411">
        <v>17</v>
      </c>
      <c r="AX326" s="499">
        <f t="shared" ref="AX326:AX389" si="35">AW326/$AW$524</f>
        <v>5.2669083248133345E-4</v>
      </c>
      <c r="AY326" s="188">
        <v>1</v>
      </c>
      <c r="AZ326" s="410">
        <v>1</v>
      </c>
      <c r="BA326" s="410">
        <v>10</v>
      </c>
      <c r="BB326" s="142">
        <v>4.8096885813148802</v>
      </c>
      <c r="BC326" s="142">
        <v>2.1931002214479101</v>
      </c>
      <c r="BD326" s="75"/>
    </row>
    <row r="327" spans="2:56" ht="11.25" customHeight="1" x14ac:dyDescent="0.25">
      <c r="B327" s="113"/>
      <c r="C327" s="104" t="s">
        <v>1041</v>
      </c>
      <c r="D327" s="411">
        <v>124</v>
      </c>
      <c r="E327" s="499">
        <f t="shared" si="30"/>
        <v>5.2976058239485966E-4</v>
      </c>
      <c r="F327" s="188">
        <v>6</v>
      </c>
      <c r="G327" s="410">
        <v>1</v>
      </c>
      <c r="H327" s="410">
        <v>28</v>
      </c>
      <c r="I327" s="142">
        <v>17.1277315296566</v>
      </c>
      <c r="J327" s="142">
        <v>4.1385663616349797</v>
      </c>
      <c r="K327" s="1"/>
      <c r="L327" s="104" t="s">
        <v>1015</v>
      </c>
      <c r="M327" s="411">
        <v>29</v>
      </c>
      <c r="N327" s="310">
        <f t="shared" si="31"/>
        <v>5.2781013395457191E-4</v>
      </c>
      <c r="O327" s="410">
        <v>6</v>
      </c>
      <c r="P327" s="410">
        <v>2</v>
      </c>
      <c r="Q327" s="410">
        <v>35</v>
      </c>
      <c r="R327" s="142">
        <v>37.039239001189102</v>
      </c>
      <c r="S327" s="142">
        <v>6.0859871016285503</v>
      </c>
      <c r="T327" s="1"/>
      <c r="U327" s="104" t="s">
        <v>1068</v>
      </c>
      <c r="V327" s="411">
        <v>39</v>
      </c>
      <c r="W327" s="499">
        <f t="shared" si="32"/>
        <v>5.1278679902701989E-4</v>
      </c>
      <c r="X327" s="188">
        <v>28</v>
      </c>
      <c r="Y327" s="410">
        <v>2</v>
      </c>
      <c r="Z327" s="410">
        <v>91</v>
      </c>
      <c r="AA327" s="142">
        <v>466.03155818540398</v>
      </c>
      <c r="AB327" s="142">
        <v>21.587764084902499</v>
      </c>
      <c r="AC327" s="1"/>
      <c r="AD327" s="104" t="s">
        <v>751</v>
      </c>
      <c r="AE327" s="411">
        <v>22</v>
      </c>
      <c r="AF327" s="499">
        <f t="shared" si="33"/>
        <v>4.9252261126533534E-4</v>
      </c>
      <c r="AG327" s="188">
        <v>6</v>
      </c>
      <c r="AH327" s="410">
        <v>1</v>
      </c>
      <c r="AI327" s="410">
        <v>32</v>
      </c>
      <c r="AJ327" s="142">
        <v>52.5123966942149</v>
      </c>
      <c r="AK327" s="142">
        <v>7.24654377577441</v>
      </c>
      <c r="AL327" s="1"/>
      <c r="AM327" s="104" t="s">
        <v>1205</v>
      </c>
      <c r="AN327" s="411">
        <v>12</v>
      </c>
      <c r="AO327" s="499">
        <f t="shared" si="34"/>
        <v>4.5934772622875517E-4</v>
      </c>
      <c r="AP327" s="188">
        <v>7</v>
      </c>
      <c r="AQ327" s="410">
        <v>1</v>
      </c>
      <c r="AR327" s="410">
        <v>17</v>
      </c>
      <c r="AS327" s="142">
        <v>16.8333333333333</v>
      </c>
      <c r="AT327" s="142">
        <v>4.1028445416970598</v>
      </c>
      <c r="AU327" s="1"/>
      <c r="AV327" s="104" t="s">
        <v>1022</v>
      </c>
      <c r="AW327" s="411">
        <v>17</v>
      </c>
      <c r="AX327" s="499">
        <f t="shared" si="35"/>
        <v>5.2669083248133345E-4</v>
      </c>
      <c r="AY327" s="188">
        <v>14</v>
      </c>
      <c r="AZ327" s="410">
        <v>1</v>
      </c>
      <c r="BA327" s="410">
        <v>38</v>
      </c>
      <c r="BB327" s="142">
        <v>96.927335640138395</v>
      </c>
      <c r="BC327" s="142">
        <v>9.8451681367124699</v>
      </c>
      <c r="BD327" s="75"/>
    </row>
    <row r="328" spans="2:56" ht="11.25" customHeight="1" x14ac:dyDescent="0.25">
      <c r="B328" s="113"/>
      <c r="C328" s="104" t="s">
        <v>687</v>
      </c>
      <c r="D328" s="411">
        <v>123</v>
      </c>
      <c r="E328" s="499">
        <f t="shared" si="30"/>
        <v>5.2548831963361077E-4</v>
      </c>
      <c r="F328" s="188">
        <v>11</v>
      </c>
      <c r="G328" s="410">
        <v>1</v>
      </c>
      <c r="H328" s="410">
        <v>56</v>
      </c>
      <c r="I328" s="142">
        <v>92.968867737457899</v>
      </c>
      <c r="J328" s="142">
        <v>9.6420364932652003</v>
      </c>
      <c r="K328" s="1"/>
      <c r="L328" s="104" t="s">
        <v>1047</v>
      </c>
      <c r="M328" s="411">
        <v>29</v>
      </c>
      <c r="N328" s="310">
        <f t="shared" si="31"/>
        <v>5.2781013395457191E-4</v>
      </c>
      <c r="O328" s="410">
        <v>3</v>
      </c>
      <c r="P328" s="410">
        <v>1</v>
      </c>
      <c r="Q328" s="410">
        <v>21</v>
      </c>
      <c r="R328" s="142">
        <v>19.688466111771699</v>
      </c>
      <c r="S328" s="142">
        <v>4.4371687044523904</v>
      </c>
      <c r="T328" s="1"/>
      <c r="U328" s="104" t="s">
        <v>780</v>
      </c>
      <c r="V328" s="411">
        <v>38</v>
      </c>
      <c r="W328" s="499">
        <f t="shared" si="32"/>
        <v>4.9963841956478868E-4</v>
      </c>
      <c r="X328" s="188">
        <v>7</v>
      </c>
      <c r="Y328" s="410">
        <v>2</v>
      </c>
      <c r="Z328" s="410">
        <v>40</v>
      </c>
      <c r="AA328" s="142">
        <v>38.764542936288102</v>
      </c>
      <c r="AB328" s="142">
        <v>6.2261178061684701</v>
      </c>
      <c r="AC328" s="1"/>
      <c r="AD328" s="104" t="s">
        <v>845</v>
      </c>
      <c r="AE328" s="411">
        <v>22</v>
      </c>
      <c r="AF328" s="499">
        <f t="shared" si="33"/>
        <v>4.9252261126533534E-4</v>
      </c>
      <c r="AG328" s="188">
        <v>4</v>
      </c>
      <c r="AH328" s="410">
        <v>1</v>
      </c>
      <c r="AI328" s="410">
        <v>30</v>
      </c>
      <c r="AJ328" s="142">
        <v>40.902892561983499</v>
      </c>
      <c r="AK328" s="142">
        <v>6.3955369252302399</v>
      </c>
      <c r="AL328" s="1"/>
      <c r="AM328" s="104" t="s">
        <v>682</v>
      </c>
      <c r="AN328" s="411">
        <v>11</v>
      </c>
      <c r="AO328" s="499">
        <f t="shared" si="34"/>
        <v>4.2106874904302555E-4</v>
      </c>
      <c r="AP328" s="188">
        <v>5</v>
      </c>
      <c r="AQ328" s="410">
        <v>1</v>
      </c>
      <c r="AR328" s="410">
        <v>16</v>
      </c>
      <c r="AS328" s="142">
        <v>15.834710743801701</v>
      </c>
      <c r="AT328" s="142">
        <v>3.9792852051344201</v>
      </c>
      <c r="AU328" s="1"/>
      <c r="AV328" s="104" t="s">
        <v>1028</v>
      </c>
      <c r="AW328" s="411">
        <v>17</v>
      </c>
      <c r="AX328" s="499">
        <f t="shared" si="35"/>
        <v>5.2669083248133345E-4</v>
      </c>
      <c r="AY328" s="188">
        <v>6</v>
      </c>
      <c r="AZ328" s="410">
        <v>1</v>
      </c>
      <c r="BA328" s="410">
        <v>21</v>
      </c>
      <c r="BB328" s="142">
        <v>45.1695501730104</v>
      </c>
      <c r="BC328" s="142">
        <v>6.7208295747631004</v>
      </c>
      <c r="BD328" s="75"/>
    </row>
    <row r="329" spans="2:56" ht="11.25" customHeight="1" x14ac:dyDescent="0.25">
      <c r="B329" s="113"/>
      <c r="C329" s="104" t="s">
        <v>751</v>
      </c>
      <c r="D329" s="411">
        <v>123</v>
      </c>
      <c r="E329" s="499">
        <f t="shared" si="30"/>
        <v>5.2548831963361077E-4</v>
      </c>
      <c r="F329" s="188">
        <v>6</v>
      </c>
      <c r="G329" s="410">
        <v>1</v>
      </c>
      <c r="H329" s="410">
        <v>86</v>
      </c>
      <c r="I329" s="142">
        <v>101.61411858021</v>
      </c>
      <c r="J329" s="142">
        <v>10.080382858810999</v>
      </c>
      <c r="K329" s="1"/>
      <c r="L329" s="104" t="s">
        <v>1053</v>
      </c>
      <c r="M329" s="411">
        <v>29</v>
      </c>
      <c r="N329" s="310">
        <f t="shared" si="31"/>
        <v>5.2781013395457191E-4</v>
      </c>
      <c r="O329" s="410">
        <v>4</v>
      </c>
      <c r="P329" s="410">
        <v>1</v>
      </c>
      <c r="Q329" s="410">
        <v>36</v>
      </c>
      <c r="R329" s="142">
        <v>49.236623067776499</v>
      </c>
      <c r="S329" s="142">
        <v>7.0168812921251904</v>
      </c>
      <c r="T329" s="1"/>
      <c r="U329" s="104" t="s">
        <v>818</v>
      </c>
      <c r="V329" s="411">
        <v>38</v>
      </c>
      <c r="W329" s="499">
        <f t="shared" si="32"/>
        <v>4.9963841956478868E-4</v>
      </c>
      <c r="X329" s="188">
        <v>11</v>
      </c>
      <c r="Y329" s="410">
        <v>1</v>
      </c>
      <c r="Z329" s="410">
        <v>66</v>
      </c>
      <c r="AA329" s="142">
        <v>184.58448753462599</v>
      </c>
      <c r="AB329" s="142">
        <v>13.586187380373699</v>
      </c>
      <c r="AC329" s="1"/>
      <c r="AD329" s="104" t="s">
        <v>849</v>
      </c>
      <c r="AE329" s="411">
        <v>22</v>
      </c>
      <c r="AF329" s="499">
        <f t="shared" si="33"/>
        <v>4.9252261126533534E-4</v>
      </c>
      <c r="AG329" s="188">
        <v>1</v>
      </c>
      <c r="AH329" s="410">
        <v>1</v>
      </c>
      <c r="AI329" s="410">
        <v>6</v>
      </c>
      <c r="AJ329" s="142">
        <v>2.4814049586776901</v>
      </c>
      <c r="AK329" s="142">
        <v>1.57524758646941</v>
      </c>
      <c r="AL329" s="1"/>
      <c r="AM329" s="104" t="s">
        <v>729</v>
      </c>
      <c r="AN329" s="411">
        <v>11</v>
      </c>
      <c r="AO329" s="499">
        <f t="shared" si="34"/>
        <v>4.2106874904302555E-4</v>
      </c>
      <c r="AP329" s="188">
        <v>12</v>
      </c>
      <c r="AQ329" s="410">
        <v>4</v>
      </c>
      <c r="AR329" s="410">
        <v>26</v>
      </c>
      <c r="AS329" s="142">
        <v>43.157024793388402</v>
      </c>
      <c r="AT329" s="142">
        <v>6.5694006418689703</v>
      </c>
      <c r="AU329" s="1"/>
      <c r="AV329" s="104" t="s">
        <v>1065</v>
      </c>
      <c r="AW329" s="411">
        <v>17</v>
      </c>
      <c r="AX329" s="499">
        <f t="shared" si="35"/>
        <v>5.2669083248133345E-4</v>
      </c>
      <c r="AY329" s="188">
        <v>1</v>
      </c>
      <c r="AZ329" s="410">
        <v>1</v>
      </c>
      <c r="BA329" s="410">
        <v>6</v>
      </c>
      <c r="BB329" s="142">
        <v>2.4429065743944598</v>
      </c>
      <c r="BC329" s="142">
        <v>1.56298003006899</v>
      </c>
      <c r="BD329" s="75"/>
    </row>
    <row r="330" spans="2:56" ht="11.25" customHeight="1" x14ac:dyDescent="0.25">
      <c r="B330" s="113"/>
      <c r="C330" s="104" t="s">
        <v>818</v>
      </c>
      <c r="D330" s="411">
        <v>121</v>
      </c>
      <c r="E330" s="499">
        <f t="shared" si="30"/>
        <v>5.1694379411111298E-4</v>
      </c>
      <c r="F330" s="188">
        <v>16</v>
      </c>
      <c r="G330" s="410">
        <v>1</v>
      </c>
      <c r="H330" s="410">
        <v>120</v>
      </c>
      <c r="I330" s="142">
        <v>344.75787173007302</v>
      </c>
      <c r="J330" s="142">
        <v>18.5676566030847</v>
      </c>
      <c r="K330" s="1"/>
      <c r="L330" s="104" t="s">
        <v>1121</v>
      </c>
      <c r="M330" s="411">
        <v>29</v>
      </c>
      <c r="N330" s="310">
        <f t="shared" si="31"/>
        <v>5.2781013395457191E-4</v>
      </c>
      <c r="O330" s="410">
        <v>4</v>
      </c>
      <c r="P330" s="410">
        <v>1</v>
      </c>
      <c r="Q330" s="410">
        <v>11</v>
      </c>
      <c r="R330" s="142">
        <v>7.45303210463734</v>
      </c>
      <c r="S330" s="142">
        <v>2.73002419488131</v>
      </c>
      <c r="T330" s="1"/>
      <c r="U330" s="104" t="s">
        <v>1014</v>
      </c>
      <c r="V330" s="411">
        <v>38</v>
      </c>
      <c r="W330" s="499">
        <f t="shared" si="32"/>
        <v>4.9963841956478868E-4</v>
      </c>
      <c r="X330" s="188">
        <v>7</v>
      </c>
      <c r="Y330" s="410">
        <v>1</v>
      </c>
      <c r="Z330" s="410">
        <v>28</v>
      </c>
      <c r="AA330" s="142">
        <v>42.851108033240997</v>
      </c>
      <c r="AB330" s="142">
        <v>6.5460757735639596</v>
      </c>
      <c r="AC330" s="1"/>
      <c r="AD330" s="104" t="s">
        <v>855</v>
      </c>
      <c r="AE330" s="411">
        <v>22</v>
      </c>
      <c r="AF330" s="499">
        <f t="shared" si="33"/>
        <v>4.9252261126533534E-4</v>
      </c>
      <c r="AG330" s="188">
        <v>5</v>
      </c>
      <c r="AH330" s="410">
        <v>1</v>
      </c>
      <c r="AI330" s="410">
        <v>23</v>
      </c>
      <c r="AJ330" s="142">
        <v>30.1404958677686</v>
      </c>
      <c r="AK330" s="142">
        <v>5.4900360534124504</v>
      </c>
      <c r="AL330" s="1"/>
      <c r="AM330" s="104" t="s">
        <v>749</v>
      </c>
      <c r="AN330" s="411">
        <v>11</v>
      </c>
      <c r="AO330" s="499">
        <f t="shared" si="34"/>
        <v>4.2106874904302555E-4</v>
      </c>
      <c r="AP330" s="188">
        <v>6</v>
      </c>
      <c r="AQ330" s="410">
        <v>1</v>
      </c>
      <c r="AR330" s="410">
        <v>21</v>
      </c>
      <c r="AS330" s="142">
        <v>40.380165289256198</v>
      </c>
      <c r="AT330" s="142">
        <v>6.3545389517459201</v>
      </c>
      <c r="AU330" s="1"/>
      <c r="AV330" s="104" t="s">
        <v>1180</v>
      </c>
      <c r="AW330" s="411">
        <v>17</v>
      </c>
      <c r="AX330" s="499">
        <f t="shared" si="35"/>
        <v>5.2669083248133345E-4</v>
      </c>
      <c r="AY330" s="188">
        <v>2</v>
      </c>
      <c r="AZ330" s="410">
        <v>1</v>
      </c>
      <c r="BA330" s="410">
        <v>12</v>
      </c>
      <c r="BB330" s="142">
        <v>9.4671280276816603</v>
      </c>
      <c r="BC330" s="142">
        <v>3.0768698424993</v>
      </c>
      <c r="BD330" s="75"/>
    </row>
    <row r="331" spans="2:56" ht="11.25" customHeight="1" x14ac:dyDescent="0.25">
      <c r="B331" s="113"/>
      <c r="C331" s="104" t="s">
        <v>910</v>
      </c>
      <c r="D331" s="411">
        <v>121</v>
      </c>
      <c r="E331" s="499">
        <f t="shared" si="30"/>
        <v>5.1694379411111298E-4</v>
      </c>
      <c r="F331" s="188">
        <v>5</v>
      </c>
      <c r="G331" s="410">
        <v>1</v>
      </c>
      <c r="H331" s="410">
        <v>29</v>
      </c>
      <c r="I331" s="142">
        <v>14.7059627074653</v>
      </c>
      <c r="J331" s="142">
        <v>3.8348354211706801</v>
      </c>
      <c r="K331" s="1"/>
      <c r="L331" s="104" t="s">
        <v>961</v>
      </c>
      <c r="M331" s="411">
        <v>28</v>
      </c>
      <c r="N331" s="310">
        <f t="shared" si="31"/>
        <v>5.096097845078626E-4</v>
      </c>
      <c r="O331" s="410">
        <v>5</v>
      </c>
      <c r="P331" s="410">
        <v>1</v>
      </c>
      <c r="Q331" s="410">
        <v>18</v>
      </c>
      <c r="R331" s="142">
        <v>16.667091836734699</v>
      </c>
      <c r="S331" s="142">
        <v>4.0825349767925703</v>
      </c>
      <c r="T331" s="1"/>
      <c r="U331" s="104" t="s">
        <v>1032</v>
      </c>
      <c r="V331" s="411">
        <v>38</v>
      </c>
      <c r="W331" s="499">
        <f t="shared" si="32"/>
        <v>4.9963841956478868E-4</v>
      </c>
      <c r="X331" s="188">
        <v>1</v>
      </c>
      <c r="Y331" s="410">
        <v>1</v>
      </c>
      <c r="Z331" s="410">
        <v>14</v>
      </c>
      <c r="AA331" s="142">
        <v>5.2721606648199399</v>
      </c>
      <c r="AB331" s="142">
        <v>2.2961186086132299</v>
      </c>
      <c r="AC331" s="1"/>
      <c r="AD331" s="104" t="s">
        <v>957</v>
      </c>
      <c r="AE331" s="411">
        <v>22</v>
      </c>
      <c r="AF331" s="499">
        <f t="shared" si="33"/>
        <v>4.9252261126533534E-4</v>
      </c>
      <c r="AG331" s="188">
        <v>11</v>
      </c>
      <c r="AH331" s="410">
        <v>1</v>
      </c>
      <c r="AI331" s="410">
        <v>43</v>
      </c>
      <c r="AJ331" s="142">
        <v>124.117768595041</v>
      </c>
      <c r="AK331" s="142">
        <v>11.140815436719199</v>
      </c>
      <c r="AL331" s="1"/>
      <c r="AM331" s="104" t="s">
        <v>850</v>
      </c>
      <c r="AN331" s="411">
        <v>11</v>
      </c>
      <c r="AO331" s="499">
        <f t="shared" si="34"/>
        <v>4.2106874904302555E-4</v>
      </c>
      <c r="AP331" s="188">
        <v>8</v>
      </c>
      <c r="AQ331" s="410">
        <v>1</v>
      </c>
      <c r="AR331" s="410">
        <v>40</v>
      </c>
      <c r="AS331" s="142">
        <v>108.743801652893</v>
      </c>
      <c r="AT331" s="142">
        <v>10.4280296150755</v>
      </c>
      <c r="AU331" s="1"/>
      <c r="AV331" s="104" t="s">
        <v>692</v>
      </c>
      <c r="AW331" s="411">
        <v>16</v>
      </c>
      <c r="AX331" s="499">
        <f t="shared" si="35"/>
        <v>4.9570901880596091E-4</v>
      </c>
      <c r="AY331" s="188">
        <v>4</v>
      </c>
      <c r="AZ331" s="410">
        <v>1</v>
      </c>
      <c r="BA331" s="410">
        <v>18</v>
      </c>
      <c r="BB331" s="142">
        <v>19.21484375</v>
      </c>
      <c r="BC331" s="142">
        <v>4.3834739362747399</v>
      </c>
      <c r="BD331" s="75"/>
    </row>
    <row r="332" spans="2:56" ht="11.25" customHeight="1" x14ac:dyDescent="0.25">
      <c r="B332" s="113"/>
      <c r="C332" s="104" t="s">
        <v>1065</v>
      </c>
      <c r="D332" s="411">
        <v>121</v>
      </c>
      <c r="E332" s="499">
        <f t="shared" si="30"/>
        <v>5.1694379411111298E-4</v>
      </c>
      <c r="F332" s="188">
        <v>1</v>
      </c>
      <c r="G332" s="410">
        <v>1</v>
      </c>
      <c r="H332" s="410">
        <v>12</v>
      </c>
      <c r="I332" s="142">
        <v>2.7713953964893099</v>
      </c>
      <c r="J332" s="142">
        <v>1.6647508511754301</v>
      </c>
      <c r="K332" s="1"/>
      <c r="L332" s="104" t="s">
        <v>1009</v>
      </c>
      <c r="M332" s="411">
        <v>28</v>
      </c>
      <c r="N332" s="310">
        <f t="shared" si="31"/>
        <v>5.096097845078626E-4</v>
      </c>
      <c r="O332" s="410">
        <v>3</v>
      </c>
      <c r="P332" s="410">
        <v>1</v>
      </c>
      <c r="Q332" s="410">
        <v>28</v>
      </c>
      <c r="R332" s="142">
        <v>29.616071428571399</v>
      </c>
      <c r="S332" s="142">
        <v>5.4420649967242598</v>
      </c>
      <c r="T332" s="1"/>
      <c r="U332" s="104" t="s">
        <v>1129</v>
      </c>
      <c r="V332" s="411">
        <v>38</v>
      </c>
      <c r="W332" s="499">
        <f t="shared" si="32"/>
        <v>4.9963841956478868E-4</v>
      </c>
      <c r="X332" s="188">
        <v>17</v>
      </c>
      <c r="Y332" s="410">
        <v>6</v>
      </c>
      <c r="Z332" s="410">
        <v>78</v>
      </c>
      <c r="AA332" s="142">
        <v>170.751385041551</v>
      </c>
      <c r="AB332" s="142">
        <v>13.0671873424066</v>
      </c>
      <c r="AC332" s="1"/>
      <c r="AD332" s="104" t="s">
        <v>990</v>
      </c>
      <c r="AE332" s="411">
        <v>22</v>
      </c>
      <c r="AF332" s="499">
        <f t="shared" si="33"/>
        <v>4.9252261126533534E-4</v>
      </c>
      <c r="AG332" s="188">
        <v>5</v>
      </c>
      <c r="AH332" s="410">
        <v>1</v>
      </c>
      <c r="AI332" s="410">
        <v>22</v>
      </c>
      <c r="AJ332" s="142">
        <v>25.299586776859499</v>
      </c>
      <c r="AK332" s="142">
        <v>5.0298694592265001</v>
      </c>
      <c r="AL332" s="1"/>
      <c r="AM332" s="104" t="s">
        <v>857</v>
      </c>
      <c r="AN332" s="411">
        <v>11</v>
      </c>
      <c r="AO332" s="499">
        <f t="shared" si="34"/>
        <v>4.2106874904302555E-4</v>
      </c>
      <c r="AP332" s="188">
        <v>2</v>
      </c>
      <c r="AQ332" s="410">
        <v>1</v>
      </c>
      <c r="AR332" s="410">
        <v>12</v>
      </c>
      <c r="AS332" s="142">
        <v>9.0578512396694197</v>
      </c>
      <c r="AT332" s="142">
        <v>3.00962642859034</v>
      </c>
      <c r="AU332" s="1"/>
      <c r="AV332" s="104" t="s">
        <v>737</v>
      </c>
      <c r="AW332" s="411">
        <v>16</v>
      </c>
      <c r="AX332" s="499">
        <f t="shared" si="35"/>
        <v>4.9570901880596091E-4</v>
      </c>
      <c r="AY332" s="188">
        <v>4</v>
      </c>
      <c r="AZ332" s="410">
        <v>1</v>
      </c>
      <c r="BA332" s="410">
        <v>18</v>
      </c>
      <c r="BB332" s="142">
        <v>23.21484375</v>
      </c>
      <c r="BC332" s="142">
        <v>4.8181784680520101</v>
      </c>
      <c r="BD332" s="75"/>
    </row>
    <row r="333" spans="2:56" ht="11.25" customHeight="1" x14ac:dyDescent="0.25">
      <c r="B333" s="113"/>
      <c r="C333" s="104" t="s">
        <v>737</v>
      </c>
      <c r="D333" s="411">
        <v>119</v>
      </c>
      <c r="E333" s="499">
        <f t="shared" si="30"/>
        <v>5.0839926858861531E-4</v>
      </c>
      <c r="F333" s="188">
        <v>6</v>
      </c>
      <c r="G333" s="410">
        <v>1</v>
      </c>
      <c r="H333" s="410">
        <v>84</v>
      </c>
      <c r="I333" s="142">
        <v>73.246663371230795</v>
      </c>
      <c r="J333" s="142">
        <v>8.55842645415796</v>
      </c>
      <c r="K333" s="1"/>
      <c r="L333" s="104" t="s">
        <v>719</v>
      </c>
      <c r="M333" s="411">
        <v>27</v>
      </c>
      <c r="N333" s="310">
        <f t="shared" si="31"/>
        <v>4.9140943506115317E-4</v>
      </c>
      <c r="O333" s="410">
        <v>5</v>
      </c>
      <c r="P333" s="410">
        <v>1</v>
      </c>
      <c r="Q333" s="410">
        <v>21</v>
      </c>
      <c r="R333" s="142">
        <v>27.8216735253772</v>
      </c>
      <c r="S333" s="142">
        <v>5.27462543934422</v>
      </c>
      <c r="T333" s="1"/>
      <c r="U333" s="104" t="s">
        <v>700</v>
      </c>
      <c r="V333" s="411">
        <v>37</v>
      </c>
      <c r="W333" s="499">
        <f t="shared" si="32"/>
        <v>4.8649004010255736E-4</v>
      </c>
      <c r="X333" s="188">
        <v>7</v>
      </c>
      <c r="Y333" s="410">
        <v>1</v>
      </c>
      <c r="Z333" s="410">
        <v>49</v>
      </c>
      <c r="AA333" s="142">
        <v>134.41344046749501</v>
      </c>
      <c r="AB333" s="142">
        <v>11.5936810576924</v>
      </c>
      <c r="AC333" s="1"/>
      <c r="AD333" s="104" t="s">
        <v>1101</v>
      </c>
      <c r="AE333" s="411">
        <v>22</v>
      </c>
      <c r="AF333" s="499">
        <f t="shared" si="33"/>
        <v>4.9252261126533534E-4</v>
      </c>
      <c r="AG333" s="188">
        <v>5</v>
      </c>
      <c r="AH333" s="410">
        <v>2</v>
      </c>
      <c r="AI333" s="410">
        <v>20</v>
      </c>
      <c r="AJ333" s="142">
        <v>24.2314049586777</v>
      </c>
      <c r="AK333" s="142">
        <v>4.9225404984294103</v>
      </c>
      <c r="AL333" s="1"/>
      <c r="AM333" s="104" t="s">
        <v>947</v>
      </c>
      <c r="AN333" s="411">
        <v>11</v>
      </c>
      <c r="AO333" s="499">
        <f t="shared" si="34"/>
        <v>4.2106874904302555E-4</v>
      </c>
      <c r="AP333" s="188">
        <v>6</v>
      </c>
      <c r="AQ333" s="410">
        <v>3</v>
      </c>
      <c r="AR333" s="410">
        <v>14</v>
      </c>
      <c r="AS333" s="142">
        <v>9.3553719008264498</v>
      </c>
      <c r="AT333" s="142">
        <v>3.0586552438655898</v>
      </c>
      <c r="AU333" s="1"/>
      <c r="AV333" s="104" t="s">
        <v>774</v>
      </c>
      <c r="AW333" s="411">
        <v>16</v>
      </c>
      <c r="AX333" s="499">
        <f t="shared" si="35"/>
        <v>4.9570901880596091E-4</v>
      </c>
      <c r="AY333" s="188">
        <v>10</v>
      </c>
      <c r="AZ333" s="410">
        <v>2</v>
      </c>
      <c r="BA333" s="410">
        <v>40</v>
      </c>
      <c r="BB333" s="142">
        <v>110.43359375</v>
      </c>
      <c r="BC333" s="142">
        <v>10.5087389229155</v>
      </c>
      <c r="BD333" s="75"/>
    </row>
    <row r="334" spans="2:56" ht="11.25" customHeight="1" x14ac:dyDescent="0.25">
      <c r="B334" s="113"/>
      <c r="C334" s="104" t="s">
        <v>797</v>
      </c>
      <c r="D334" s="411">
        <v>118</v>
      </c>
      <c r="E334" s="499">
        <f t="shared" si="30"/>
        <v>5.0412700582736641E-4</v>
      </c>
      <c r="F334" s="188">
        <v>4</v>
      </c>
      <c r="G334" s="410">
        <v>1</v>
      </c>
      <c r="H334" s="410">
        <v>29</v>
      </c>
      <c r="I334" s="142">
        <v>42.910155127836802</v>
      </c>
      <c r="J334" s="142">
        <v>6.5505843348389003</v>
      </c>
      <c r="K334" s="1"/>
      <c r="L334" s="104" t="s">
        <v>766</v>
      </c>
      <c r="M334" s="411">
        <v>27</v>
      </c>
      <c r="N334" s="310">
        <f t="shared" si="31"/>
        <v>4.9140943506115317E-4</v>
      </c>
      <c r="O334" s="410">
        <v>2</v>
      </c>
      <c r="P334" s="410">
        <v>1</v>
      </c>
      <c r="Q334" s="410">
        <v>11</v>
      </c>
      <c r="R334" s="142">
        <v>7.5061728395061698</v>
      </c>
      <c r="S334" s="142">
        <v>2.7397395568751</v>
      </c>
      <c r="T334" s="1"/>
      <c r="U334" s="104" t="s">
        <v>713</v>
      </c>
      <c r="V334" s="411">
        <v>36</v>
      </c>
      <c r="W334" s="499">
        <f t="shared" si="32"/>
        <v>4.7334166064032609E-4</v>
      </c>
      <c r="X334" s="188">
        <v>8</v>
      </c>
      <c r="Y334" s="410">
        <v>1</v>
      </c>
      <c r="Z334" s="410">
        <v>63</v>
      </c>
      <c r="AA334" s="142">
        <v>108.166666666667</v>
      </c>
      <c r="AB334" s="142">
        <v>10.4003205078818</v>
      </c>
      <c r="AC334" s="1"/>
      <c r="AD334" s="104" t="s">
        <v>1124</v>
      </c>
      <c r="AE334" s="411">
        <v>22</v>
      </c>
      <c r="AF334" s="499">
        <f t="shared" si="33"/>
        <v>4.9252261126533534E-4</v>
      </c>
      <c r="AG334" s="188">
        <v>9</v>
      </c>
      <c r="AH334" s="410">
        <v>2</v>
      </c>
      <c r="AI334" s="410">
        <v>65</v>
      </c>
      <c r="AJ334" s="142">
        <v>164.47107438016499</v>
      </c>
      <c r="AK334" s="142">
        <v>12.824627650741601</v>
      </c>
      <c r="AL334" s="1"/>
      <c r="AM334" s="104" t="s">
        <v>1015</v>
      </c>
      <c r="AN334" s="411">
        <v>11</v>
      </c>
      <c r="AO334" s="499">
        <f t="shared" si="34"/>
        <v>4.2106874904302555E-4</v>
      </c>
      <c r="AP334" s="188">
        <v>9</v>
      </c>
      <c r="AQ334" s="410">
        <v>2</v>
      </c>
      <c r="AR334" s="410">
        <v>25</v>
      </c>
      <c r="AS334" s="142">
        <v>42.082644628099203</v>
      </c>
      <c r="AT334" s="142">
        <v>6.48711373633137</v>
      </c>
      <c r="AU334" s="1"/>
      <c r="AV334" s="104" t="s">
        <v>855</v>
      </c>
      <c r="AW334" s="411">
        <v>16</v>
      </c>
      <c r="AX334" s="499">
        <f t="shared" si="35"/>
        <v>4.9570901880596091E-4</v>
      </c>
      <c r="AY334" s="188">
        <v>4</v>
      </c>
      <c r="AZ334" s="410">
        <v>2</v>
      </c>
      <c r="BA334" s="410">
        <v>10</v>
      </c>
      <c r="BB334" s="142">
        <v>5.65234375</v>
      </c>
      <c r="BC334" s="142">
        <v>2.3774658252012801</v>
      </c>
      <c r="BD334" s="75"/>
    </row>
    <row r="335" spans="2:56" ht="11.25" customHeight="1" x14ac:dyDescent="0.25">
      <c r="B335" s="113"/>
      <c r="C335" s="104" t="s">
        <v>936</v>
      </c>
      <c r="D335" s="411">
        <v>118</v>
      </c>
      <c r="E335" s="499">
        <f t="shared" si="30"/>
        <v>5.0412700582736641E-4</v>
      </c>
      <c r="F335" s="188">
        <v>8</v>
      </c>
      <c r="G335" s="410">
        <v>1</v>
      </c>
      <c r="H335" s="410">
        <v>55</v>
      </c>
      <c r="I335" s="142">
        <v>81.683496121804097</v>
      </c>
      <c r="J335" s="142">
        <v>9.0378922388908904</v>
      </c>
      <c r="K335" s="1"/>
      <c r="L335" s="104" t="s">
        <v>954</v>
      </c>
      <c r="M335" s="411">
        <v>27</v>
      </c>
      <c r="N335" s="310">
        <f t="shared" si="31"/>
        <v>4.9140943506115317E-4</v>
      </c>
      <c r="O335" s="410">
        <v>1</v>
      </c>
      <c r="P335" s="410">
        <v>1</v>
      </c>
      <c r="Q335" s="410">
        <v>14</v>
      </c>
      <c r="R335" s="142">
        <v>6.0850480109739404</v>
      </c>
      <c r="S335" s="142">
        <v>2.4667890081995099</v>
      </c>
      <c r="T335" s="1"/>
      <c r="U335" s="104" t="s">
        <v>896</v>
      </c>
      <c r="V335" s="411">
        <v>36</v>
      </c>
      <c r="W335" s="499">
        <f t="shared" si="32"/>
        <v>4.7334166064032609E-4</v>
      </c>
      <c r="X335" s="188">
        <v>9</v>
      </c>
      <c r="Y335" s="410">
        <v>1</v>
      </c>
      <c r="Z335" s="410">
        <v>29</v>
      </c>
      <c r="AA335" s="142">
        <v>42.989969135802497</v>
      </c>
      <c r="AB335" s="142">
        <v>6.5566736334670903</v>
      </c>
      <c r="AC335" s="1"/>
      <c r="AD335" s="104" t="s">
        <v>1206</v>
      </c>
      <c r="AE335" s="411">
        <v>22</v>
      </c>
      <c r="AF335" s="499">
        <f t="shared" si="33"/>
        <v>4.9252261126533534E-4</v>
      </c>
      <c r="AG335" s="188">
        <v>6</v>
      </c>
      <c r="AH335" s="410">
        <v>2</v>
      </c>
      <c r="AI335" s="410">
        <v>18</v>
      </c>
      <c r="AJ335" s="142">
        <v>17.316115702479301</v>
      </c>
      <c r="AK335" s="142">
        <v>4.1612637146039404</v>
      </c>
      <c r="AL335" s="1"/>
      <c r="AM335" s="104" t="s">
        <v>1040</v>
      </c>
      <c r="AN335" s="411">
        <v>11</v>
      </c>
      <c r="AO335" s="499">
        <f t="shared" si="34"/>
        <v>4.2106874904302555E-4</v>
      </c>
      <c r="AP335" s="188">
        <v>11</v>
      </c>
      <c r="AQ335" s="410">
        <v>6</v>
      </c>
      <c r="AR335" s="410">
        <v>24</v>
      </c>
      <c r="AS335" s="142">
        <v>27.1735537190083</v>
      </c>
      <c r="AT335" s="142">
        <v>5.2128258861205303</v>
      </c>
      <c r="AU335" s="1"/>
      <c r="AV335" s="104" t="s">
        <v>958</v>
      </c>
      <c r="AW335" s="411">
        <v>16</v>
      </c>
      <c r="AX335" s="499">
        <f t="shared" si="35"/>
        <v>4.9570901880596091E-4</v>
      </c>
      <c r="AY335" s="188">
        <v>9</v>
      </c>
      <c r="AZ335" s="410">
        <v>1</v>
      </c>
      <c r="BA335" s="410">
        <v>24</v>
      </c>
      <c r="BB335" s="142">
        <v>58.55859375</v>
      </c>
      <c r="BC335" s="142">
        <v>7.6523587050007</v>
      </c>
      <c r="BD335" s="75"/>
    </row>
    <row r="336" spans="2:56" ht="11.25" customHeight="1" x14ac:dyDescent="0.25">
      <c r="B336" s="113"/>
      <c r="C336" s="104" t="s">
        <v>1101</v>
      </c>
      <c r="D336" s="411">
        <v>118</v>
      </c>
      <c r="E336" s="499">
        <f t="shared" si="30"/>
        <v>5.0412700582736641E-4</v>
      </c>
      <c r="F336" s="188">
        <v>5</v>
      </c>
      <c r="G336" s="410">
        <v>2</v>
      </c>
      <c r="H336" s="410">
        <v>37</v>
      </c>
      <c r="I336" s="142">
        <v>36.269175524274601</v>
      </c>
      <c r="J336" s="142">
        <v>6.02238951947436</v>
      </c>
      <c r="K336" s="1"/>
      <c r="L336" s="104" t="s">
        <v>1075</v>
      </c>
      <c r="M336" s="411">
        <v>27</v>
      </c>
      <c r="N336" s="310">
        <f t="shared" si="31"/>
        <v>4.9140943506115317E-4</v>
      </c>
      <c r="O336" s="410">
        <v>16</v>
      </c>
      <c r="P336" s="410">
        <v>3</v>
      </c>
      <c r="Q336" s="410">
        <v>80</v>
      </c>
      <c r="R336" s="142">
        <v>293.064471879287</v>
      </c>
      <c r="S336" s="142">
        <v>17.1191259087398</v>
      </c>
      <c r="T336" s="1"/>
      <c r="U336" s="104" t="s">
        <v>936</v>
      </c>
      <c r="V336" s="411">
        <v>36</v>
      </c>
      <c r="W336" s="499">
        <f t="shared" si="32"/>
        <v>4.7334166064032609E-4</v>
      </c>
      <c r="X336" s="188">
        <v>8</v>
      </c>
      <c r="Y336" s="410">
        <v>1</v>
      </c>
      <c r="Z336" s="410">
        <v>34</v>
      </c>
      <c r="AA336" s="142">
        <v>59.672839506172799</v>
      </c>
      <c r="AB336" s="142">
        <v>7.7248197070334799</v>
      </c>
      <c r="AC336" s="1"/>
      <c r="AD336" s="104" t="s">
        <v>773</v>
      </c>
      <c r="AE336" s="411">
        <v>21</v>
      </c>
      <c r="AF336" s="499">
        <f t="shared" si="33"/>
        <v>4.7013521984418376E-4</v>
      </c>
      <c r="AG336" s="188">
        <v>15</v>
      </c>
      <c r="AH336" s="410">
        <v>5</v>
      </c>
      <c r="AI336" s="410">
        <v>51</v>
      </c>
      <c r="AJ336" s="142">
        <v>133.079365079365</v>
      </c>
      <c r="AK336" s="142">
        <v>11.536002994077499</v>
      </c>
      <c r="AL336" s="1"/>
      <c r="AM336" s="104" t="s">
        <v>1101</v>
      </c>
      <c r="AN336" s="411">
        <v>11</v>
      </c>
      <c r="AO336" s="499">
        <f t="shared" si="34"/>
        <v>4.2106874904302555E-4</v>
      </c>
      <c r="AP336" s="188">
        <v>3</v>
      </c>
      <c r="AQ336" s="410">
        <v>2</v>
      </c>
      <c r="AR336" s="410">
        <v>10</v>
      </c>
      <c r="AS336" s="142">
        <v>5.6859504132231402</v>
      </c>
      <c r="AT336" s="142">
        <v>2.3845230997461799</v>
      </c>
      <c r="AU336" s="1"/>
      <c r="AV336" s="104" t="s">
        <v>1044</v>
      </c>
      <c r="AW336" s="411">
        <v>16</v>
      </c>
      <c r="AX336" s="499">
        <f t="shared" si="35"/>
        <v>4.9570901880596091E-4</v>
      </c>
      <c r="AY336" s="188">
        <v>6</v>
      </c>
      <c r="AZ336" s="410">
        <v>1</v>
      </c>
      <c r="BA336" s="410">
        <v>15</v>
      </c>
      <c r="BB336" s="142">
        <v>17.734375</v>
      </c>
      <c r="BC336" s="142">
        <v>4.2112201319807498</v>
      </c>
      <c r="BD336" s="75"/>
    </row>
    <row r="337" spans="2:56" ht="11.25" customHeight="1" x14ac:dyDescent="0.25">
      <c r="B337" s="113"/>
      <c r="C337" s="104" t="s">
        <v>885</v>
      </c>
      <c r="D337" s="411">
        <v>117</v>
      </c>
      <c r="E337" s="499">
        <f t="shared" si="30"/>
        <v>4.9985474306611752E-4</v>
      </c>
      <c r="F337" s="188">
        <v>2</v>
      </c>
      <c r="G337" s="410">
        <v>1</v>
      </c>
      <c r="H337" s="410">
        <v>13</v>
      </c>
      <c r="I337" s="142">
        <v>6.28270874424721</v>
      </c>
      <c r="J337" s="142">
        <v>2.5065332122769099</v>
      </c>
      <c r="K337" s="1"/>
      <c r="L337" s="104" t="s">
        <v>1162</v>
      </c>
      <c r="M337" s="411">
        <v>27</v>
      </c>
      <c r="N337" s="310">
        <f t="shared" si="31"/>
        <v>4.9140943506115317E-4</v>
      </c>
      <c r="O337" s="410">
        <v>20</v>
      </c>
      <c r="P337" s="410">
        <v>1</v>
      </c>
      <c r="Q337" s="410">
        <v>73</v>
      </c>
      <c r="R337" s="142">
        <v>310.70233196159103</v>
      </c>
      <c r="S337" s="142">
        <v>17.626750465176301</v>
      </c>
      <c r="T337" s="1"/>
      <c r="U337" s="104" t="s">
        <v>1195</v>
      </c>
      <c r="V337" s="411">
        <v>36</v>
      </c>
      <c r="W337" s="499">
        <f t="shared" si="32"/>
        <v>4.7334166064032609E-4</v>
      </c>
      <c r="X337" s="188">
        <v>7</v>
      </c>
      <c r="Y337" s="410">
        <v>2</v>
      </c>
      <c r="Z337" s="410">
        <v>22</v>
      </c>
      <c r="AA337" s="142">
        <v>23.2746913580247</v>
      </c>
      <c r="AB337" s="142">
        <v>4.8243850756365498</v>
      </c>
      <c r="AC337" s="1"/>
      <c r="AD337" s="104" t="s">
        <v>799</v>
      </c>
      <c r="AE337" s="411">
        <v>21</v>
      </c>
      <c r="AF337" s="499">
        <f t="shared" si="33"/>
        <v>4.7013521984418376E-4</v>
      </c>
      <c r="AG337" s="188">
        <v>17</v>
      </c>
      <c r="AH337" s="410">
        <v>3</v>
      </c>
      <c r="AI337" s="410">
        <v>137</v>
      </c>
      <c r="AJ337" s="142">
        <v>780.12244897959204</v>
      </c>
      <c r="AK337" s="142">
        <v>27.9306721898989</v>
      </c>
      <c r="AL337" s="1"/>
      <c r="AM337" s="104" t="s">
        <v>1157</v>
      </c>
      <c r="AN337" s="411">
        <v>11</v>
      </c>
      <c r="AO337" s="499">
        <f t="shared" si="34"/>
        <v>4.2106874904302555E-4</v>
      </c>
      <c r="AP337" s="188">
        <v>13</v>
      </c>
      <c r="AQ337" s="410">
        <v>2</v>
      </c>
      <c r="AR337" s="410">
        <v>25</v>
      </c>
      <c r="AS337" s="142">
        <v>42.595041322314003</v>
      </c>
      <c r="AT337" s="142">
        <v>6.52648767119911</v>
      </c>
      <c r="AU337" s="1"/>
      <c r="AV337" s="104" t="s">
        <v>1101</v>
      </c>
      <c r="AW337" s="411">
        <v>16</v>
      </c>
      <c r="AX337" s="499">
        <f t="shared" si="35"/>
        <v>4.9570901880596091E-4</v>
      </c>
      <c r="AY337" s="188">
        <v>8</v>
      </c>
      <c r="AZ337" s="410">
        <v>3</v>
      </c>
      <c r="BA337" s="410">
        <v>27</v>
      </c>
      <c r="BB337" s="142">
        <v>44.4375</v>
      </c>
      <c r="BC337" s="142">
        <v>6.6661458129866897</v>
      </c>
      <c r="BD337" s="75"/>
    </row>
    <row r="338" spans="2:56" ht="11.25" customHeight="1" x14ac:dyDescent="0.25">
      <c r="B338" s="113"/>
      <c r="C338" s="104" t="s">
        <v>1015</v>
      </c>
      <c r="D338" s="411">
        <v>117</v>
      </c>
      <c r="E338" s="499">
        <f t="shared" si="30"/>
        <v>4.9985474306611752E-4</v>
      </c>
      <c r="F338" s="188">
        <v>7</v>
      </c>
      <c r="G338" s="410">
        <v>1</v>
      </c>
      <c r="H338" s="410">
        <v>36</v>
      </c>
      <c r="I338" s="142">
        <v>29.8357805537293</v>
      </c>
      <c r="J338" s="142">
        <v>5.4622138875852597</v>
      </c>
      <c r="K338" s="1"/>
      <c r="L338" s="104" t="s">
        <v>1164</v>
      </c>
      <c r="M338" s="411">
        <v>27</v>
      </c>
      <c r="N338" s="310">
        <f t="shared" si="31"/>
        <v>4.9140943506115317E-4</v>
      </c>
      <c r="O338" s="410">
        <v>1</v>
      </c>
      <c r="P338" s="410">
        <v>1</v>
      </c>
      <c r="Q338" s="410">
        <v>3</v>
      </c>
      <c r="R338" s="142">
        <v>0.172839506172839</v>
      </c>
      <c r="S338" s="142">
        <v>0.41573970964154899</v>
      </c>
      <c r="T338" s="1"/>
      <c r="U338" s="104" t="s">
        <v>706</v>
      </c>
      <c r="V338" s="411">
        <v>35</v>
      </c>
      <c r="W338" s="499">
        <f t="shared" si="32"/>
        <v>4.6019328117809482E-4</v>
      </c>
      <c r="X338" s="188">
        <v>14</v>
      </c>
      <c r="Y338" s="410">
        <v>1</v>
      </c>
      <c r="Z338" s="410">
        <v>49</v>
      </c>
      <c r="AA338" s="142">
        <v>210.59265306122401</v>
      </c>
      <c r="AB338" s="142">
        <v>14.5118108126183</v>
      </c>
      <c r="AC338" s="1"/>
      <c r="AD338" s="104" t="s">
        <v>856</v>
      </c>
      <c r="AE338" s="411">
        <v>21</v>
      </c>
      <c r="AF338" s="499">
        <f t="shared" si="33"/>
        <v>4.7013521984418376E-4</v>
      </c>
      <c r="AG338" s="188">
        <v>10</v>
      </c>
      <c r="AH338" s="410">
        <v>1</v>
      </c>
      <c r="AI338" s="410">
        <v>52</v>
      </c>
      <c r="AJ338" s="142">
        <v>154.69841269841299</v>
      </c>
      <c r="AK338" s="142">
        <v>12.4377816630785</v>
      </c>
      <c r="AL338" s="1"/>
      <c r="AM338" s="104" t="s">
        <v>747</v>
      </c>
      <c r="AN338" s="411">
        <v>10</v>
      </c>
      <c r="AO338" s="499">
        <f t="shared" si="34"/>
        <v>3.8278977185729598E-4</v>
      </c>
      <c r="AP338" s="188">
        <v>1</v>
      </c>
      <c r="AQ338" s="410">
        <v>1</v>
      </c>
      <c r="AR338" s="410">
        <v>4</v>
      </c>
      <c r="AS338" s="142">
        <v>0.84</v>
      </c>
      <c r="AT338" s="142">
        <v>0.91651513899116799</v>
      </c>
      <c r="AU338" s="1"/>
      <c r="AV338" s="104" t="s">
        <v>1102</v>
      </c>
      <c r="AW338" s="411">
        <v>16</v>
      </c>
      <c r="AX338" s="499">
        <f t="shared" si="35"/>
        <v>4.9570901880596091E-4</v>
      </c>
      <c r="AY338" s="188">
        <v>13</v>
      </c>
      <c r="AZ338" s="410">
        <v>2</v>
      </c>
      <c r="BA338" s="410">
        <v>37</v>
      </c>
      <c r="BB338" s="142">
        <v>107.359375</v>
      </c>
      <c r="BC338" s="142">
        <v>10.3614369177253</v>
      </c>
      <c r="BD338" s="75"/>
    </row>
    <row r="339" spans="2:56" ht="11.25" customHeight="1" x14ac:dyDescent="0.25">
      <c r="B339" s="113"/>
      <c r="C339" s="104" t="s">
        <v>1058</v>
      </c>
      <c r="D339" s="411">
        <v>117</v>
      </c>
      <c r="E339" s="499">
        <f t="shared" si="30"/>
        <v>4.9985474306611752E-4</v>
      </c>
      <c r="F339" s="188">
        <v>3</v>
      </c>
      <c r="G339" s="410">
        <v>1</v>
      </c>
      <c r="H339" s="410">
        <v>21</v>
      </c>
      <c r="I339" s="142">
        <v>10.0873694207028</v>
      </c>
      <c r="J339" s="142">
        <v>3.17606193590471</v>
      </c>
      <c r="K339" s="1"/>
      <c r="L339" s="104" t="s">
        <v>725</v>
      </c>
      <c r="M339" s="411">
        <v>26</v>
      </c>
      <c r="N339" s="310">
        <f t="shared" si="31"/>
        <v>4.732090856144438E-4</v>
      </c>
      <c r="O339" s="410">
        <v>12</v>
      </c>
      <c r="P339" s="410">
        <v>4</v>
      </c>
      <c r="Q339" s="410">
        <v>28</v>
      </c>
      <c r="R339" s="142">
        <v>44.384615384615401</v>
      </c>
      <c r="S339" s="142">
        <v>6.6621779760537301</v>
      </c>
      <c r="T339" s="1"/>
      <c r="U339" s="104" t="s">
        <v>773</v>
      </c>
      <c r="V339" s="411">
        <v>35</v>
      </c>
      <c r="W339" s="499">
        <f t="shared" si="32"/>
        <v>4.6019328117809482E-4</v>
      </c>
      <c r="X339" s="188">
        <v>14</v>
      </c>
      <c r="Y339" s="410">
        <v>1</v>
      </c>
      <c r="Z339" s="410">
        <v>48</v>
      </c>
      <c r="AA339" s="142">
        <v>150.79673469387799</v>
      </c>
      <c r="AB339" s="142">
        <v>12.2799321941889</v>
      </c>
      <c r="AC339" s="1"/>
      <c r="AD339" s="104" t="s">
        <v>886</v>
      </c>
      <c r="AE339" s="411">
        <v>21</v>
      </c>
      <c r="AF339" s="499">
        <f t="shared" si="33"/>
        <v>4.7013521984418376E-4</v>
      </c>
      <c r="AG339" s="188">
        <v>11</v>
      </c>
      <c r="AH339" s="410">
        <v>2</v>
      </c>
      <c r="AI339" s="410">
        <v>59</v>
      </c>
      <c r="AJ339" s="142">
        <v>245.229024943311</v>
      </c>
      <c r="AK339" s="142">
        <v>15.659790067025501</v>
      </c>
      <c r="AL339" s="1"/>
      <c r="AM339" s="104" t="s">
        <v>884</v>
      </c>
      <c r="AN339" s="411">
        <v>10</v>
      </c>
      <c r="AO339" s="499">
        <f t="shared" si="34"/>
        <v>3.8278977185729598E-4</v>
      </c>
      <c r="AP339" s="188">
        <v>18</v>
      </c>
      <c r="AQ339" s="410">
        <v>5</v>
      </c>
      <c r="AR339" s="410">
        <v>83</v>
      </c>
      <c r="AS339" s="142">
        <v>520.85</v>
      </c>
      <c r="AT339" s="142">
        <v>22.822138374832502</v>
      </c>
      <c r="AU339" s="1"/>
      <c r="AV339" s="104" t="s">
        <v>1124</v>
      </c>
      <c r="AW339" s="411">
        <v>16</v>
      </c>
      <c r="AX339" s="499">
        <f t="shared" si="35"/>
        <v>4.9570901880596091E-4</v>
      </c>
      <c r="AY339" s="188">
        <v>10</v>
      </c>
      <c r="AZ339" s="410">
        <v>1</v>
      </c>
      <c r="BA339" s="410">
        <v>56</v>
      </c>
      <c r="BB339" s="142">
        <v>193.02734375</v>
      </c>
      <c r="BC339" s="142">
        <v>13.893428077692</v>
      </c>
      <c r="BD339" s="75"/>
    </row>
    <row r="340" spans="2:56" ht="11.25" customHeight="1" x14ac:dyDescent="0.25">
      <c r="B340" s="113"/>
      <c r="C340" s="104" t="s">
        <v>886</v>
      </c>
      <c r="D340" s="411">
        <v>116</v>
      </c>
      <c r="E340" s="499">
        <f t="shared" si="30"/>
        <v>4.9558248030486863E-4</v>
      </c>
      <c r="F340" s="188">
        <v>8</v>
      </c>
      <c r="G340" s="410">
        <v>1</v>
      </c>
      <c r="H340" s="410">
        <v>59</v>
      </c>
      <c r="I340" s="142">
        <v>81.146254458977396</v>
      </c>
      <c r="J340" s="142">
        <v>9.0081215832701407</v>
      </c>
      <c r="K340" s="1"/>
      <c r="L340" s="104" t="s">
        <v>803</v>
      </c>
      <c r="M340" s="411">
        <v>26</v>
      </c>
      <c r="N340" s="310">
        <f t="shared" si="31"/>
        <v>4.732090856144438E-4</v>
      </c>
      <c r="O340" s="410">
        <v>2</v>
      </c>
      <c r="P340" s="410">
        <v>1</v>
      </c>
      <c r="Q340" s="410">
        <v>17</v>
      </c>
      <c r="R340" s="142">
        <v>12.9940828402367</v>
      </c>
      <c r="S340" s="142">
        <v>3.6047306196492199</v>
      </c>
      <c r="T340" s="1"/>
      <c r="U340" s="104" t="s">
        <v>907</v>
      </c>
      <c r="V340" s="411">
        <v>35</v>
      </c>
      <c r="W340" s="499">
        <f t="shared" si="32"/>
        <v>4.6019328117809482E-4</v>
      </c>
      <c r="X340" s="188">
        <v>11</v>
      </c>
      <c r="Y340" s="410">
        <v>2</v>
      </c>
      <c r="Z340" s="410">
        <v>80</v>
      </c>
      <c r="AA340" s="142">
        <v>185.48244897959199</v>
      </c>
      <c r="AB340" s="142">
        <v>13.619194138406</v>
      </c>
      <c r="AC340" s="1"/>
      <c r="AD340" s="104" t="s">
        <v>972</v>
      </c>
      <c r="AE340" s="411">
        <v>21</v>
      </c>
      <c r="AF340" s="499">
        <f t="shared" si="33"/>
        <v>4.7013521984418376E-4</v>
      </c>
      <c r="AG340" s="188">
        <v>1</v>
      </c>
      <c r="AH340" s="410">
        <v>1</v>
      </c>
      <c r="AI340" s="410">
        <v>3</v>
      </c>
      <c r="AJ340" s="142">
        <v>0.27664399092970499</v>
      </c>
      <c r="AK340" s="142">
        <v>0.52596957224701202</v>
      </c>
      <c r="AL340" s="1"/>
      <c r="AM340" s="104" t="s">
        <v>900</v>
      </c>
      <c r="AN340" s="411">
        <v>10</v>
      </c>
      <c r="AO340" s="499">
        <f t="shared" si="34"/>
        <v>3.8278977185729598E-4</v>
      </c>
      <c r="AP340" s="188">
        <v>2</v>
      </c>
      <c r="AQ340" s="410">
        <v>1</v>
      </c>
      <c r="AR340" s="410">
        <v>8</v>
      </c>
      <c r="AS340" s="142">
        <v>4.05</v>
      </c>
      <c r="AT340" s="142">
        <v>2.0124611797498102</v>
      </c>
      <c r="AU340" s="1"/>
      <c r="AV340" s="104" t="s">
        <v>713</v>
      </c>
      <c r="AW340" s="411">
        <v>15</v>
      </c>
      <c r="AX340" s="499">
        <f t="shared" si="35"/>
        <v>4.6472720513058836E-4</v>
      </c>
      <c r="AY340" s="188">
        <v>8</v>
      </c>
      <c r="AZ340" s="410">
        <v>1</v>
      </c>
      <c r="BA340" s="410">
        <v>22</v>
      </c>
      <c r="BB340" s="142">
        <v>48.648888888888898</v>
      </c>
      <c r="BC340" s="142">
        <v>6.9748755464803001</v>
      </c>
      <c r="BD340" s="75"/>
    </row>
    <row r="341" spans="2:56" ht="11.25" customHeight="1" x14ac:dyDescent="0.25">
      <c r="B341" s="113"/>
      <c r="C341" s="104" t="s">
        <v>1150</v>
      </c>
      <c r="D341" s="411">
        <v>116</v>
      </c>
      <c r="E341" s="499">
        <f t="shared" si="30"/>
        <v>4.9558248030486863E-4</v>
      </c>
      <c r="F341" s="188">
        <v>17</v>
      </c>
      <c r="G341" s="410">
        <v>1</v>
      </c>
      <c r="H341" s="410">
        <v>69</v>
      </c>
      <c r="I341" s="142">
        <v>211.14588287752699</v>
      </c>
      <c r="J341" s="142">
        <v>14.530859674414501</v>
      </c>
      <c r="K341" s="1"/>
      <c r="L341" s="104" t="s">
        <v>851</v>
      </c>
      <c r="M341" s="411">
        <v>26</v>
      </c>
      <c r="N341" s="310">
        <f t="shared" si="31"/>
        <v>4.732090856144438E-4</v>
      </c>
      <c r="O341" s="410">
        <v>7</v>
      </c>
      <c r="P341" s="410">
        <v>1</v>
      </c>
      <c r="Q341" s="410">
        <v>26</v>
      </c>
      <c r="R341" s="142">
        <v>53.871301775147899</v>
      </c>
      <c r="S341" s="142">
        <v>7.3397071995514898</v>
      </c>
      <c r="T341" s="1"/>
      <c r="U341" s="104" t="s">
        <v>952</v>
      </c>
      <c r="V341" s="411">
        <v>35</v>
      </c>
      <c r="W341" s="499">
        <f t="shared" si="32"/>
        <v>4.6019328117809482E-4</v>
      </c>
      <c r="X341" s="188">
        <v>6</v>
      </c>
      <c r="Y341" s="410">
        <v>1</v>
      </c>
      <c r="Z341" s="410">
        <v>60</v>
      </c>
      <c r="AA341" s="142">
        <v>122.473469387755</v>
      </c>
      <c r="AB341" s="142">
        <v>11.066773214797299</v>
      </c>
      <c r="AC341" s="1"/>
      <c r="AD341" s="104" t="s">
        <v>1068</v>
      </c>
      <c r="AE341" s="411">
        <v>21</v>
      </c>
      <c r="AF341" s="499">
        <f t="shared" si="33"/>
        <v>4.7013521984418376E-4</v>
      </c>
      <c r="AG341" s="188">
        <v>23</v>
      </c>
      <c r="AH341" s="410">
        <v>1</v>
      </c>
      <c r="AI341" s="410">
        <v>83</v>
      </c>
      <c r="AJ341" s="142">
        <v>401.09297052154199</v>
      </c>
      <c r="AK341" s="142">
        <v>20.027305623112198</v>
      </c>
      <c r="AL341" s="1"/>
      <c r="AM341" s="104" t="s">
        <v>914</v>
      </c>
      <c r="AN341" s="411">
        <v>10</v>
      </c>
      <c r="AO341" s="499">
        <f t="shared" si="34"/>
        <v>3.8278977185729598E-4</v>
      </c>
      <c r="AP341" s="188">
        <v>4</v>
      </c>
      <c r="AQ341" s="410">
        <v>1</v>
      </c>
      <c r="AR341" s="410">
        <v>14</v>
      </c>
      <c r="AS341" s="142">
        <v>14.64</v>
      </c>
      <c r="AT341" s="142">
        <v>3.8262252939418002</v>
      </c>
      <c r="AU341" s="1"/>
      <c r="AV341" s="104" t="s">
        <v>744</v>
      </c>
      <c r="AW341" s="411">
        <v>15</v>
      </c>
      <c r="AX341" s="499">
        <f t="shared" si="35"/>
        <v>4.6472720513058836E-4</v>
      </c>
      <c r="AY341" s="188">
        <v>5</v>
      </c>
      <c r="AZ341" s="410">
        <v>2</v>
      </c>
      <c r="BA341" s="410">
        <v>10</v>
      </c>
      <c r="BB341" s="142">
        <v>5.4488888888888898</v>
      </c>
      <c r="BC341" s="142">
        <v>2.3342855200015502</v>
      </c>
      <c r="BD341" s="75"/>
    </row>
    <row r="342" spans="2:56" ht="11.25" customHeight="1" x14ac:dyDescent="0.25">
      <c r="B342" s="113"/>
      <c r="C342" s="104" t="s">
        <v>1195</v>
      </c>
      <c r="D342" s="411">
        <v>116</v>
      </c>
      <c r="E342" s="499">
        <f t="shared" si="30"/>
        <v>4.9558248030486863E-4</v>
      </c>
      <c r="F342" s="188">
        <v>8</v>
      </c>
      <c r="G342" s="410">
        <v>1</v>
      </c>
      <c r="H342" s="410">
        <v>33</v>
      </c>
      <c r="I342" s="142">
        <v>32.097502972651597</v>
      </c>
      <c r="J342" s="142">
        <v>5.6654658213294002</v>
      </c>
      <c r="K342" s="1"/>
      <c r="L342" s="104" t="s">
        <v>942</v>
      </c>
      <c r="M342" s="411">
        <v>26</v>
      </c>
      <c r="N342" s="310">
        <f t="shared" si="31"/>
        <v>4.732090856144438E-4</v>
      </c>
      <c r="O342" s="410">
        <v>1</v>
      </c>
      <c r="P342" s="410">
        <v>1</v>
      </c>
      <c r="Q342" s="410">
        <v>3</v>
      </c>
      <c r="R342" s="142">
        <v>0.25443786982248501</v>
      </c>
      <c r="S342" s="142">
        <v>0.50441834802323104</v>
      </c>
      <c r="T342" s="1"/>
      <c r="U342" s="104" t="s">
        <v>992</v>
      </c>
      <c r="V342" s="411">
        <v>35</v>
      </c>
      <c r="W342" s="499">
        <f t="shared" si="32"/>
        <v>4.6019328117809482E-4</v>
      </c>
      <c r="X342" s="188">
        <v>6</v>
      </c>
      <c r="Y342" s="410">
        <v>1</v>
      </c>
      <c r="Z342" s="410">
        <v>48</v>
      </c>
      <c r="AA342" s="142">
        <v>74.999183673469403</v>
      </c>
      <c r="AB342" s="142">
        <v>8.6602069070819194</v>
      </c>
      <c r="AC342" s="1"/>
      <c r="AD342" s="104" t="s">
        <v>700</v>
      </c>
      <c r="AE342" s="411">
        <v>20</v>
      </c>
      <c r="AF342" s="499">
        <f t="shared" si="33"/>
        <v>4.4774782842303213E-4</v>
      </c>
      <c r="AG342" s="188">
        <v>4</v>
      </c>
      <c r="AH342" s="410">
        <v>1</v>
      </c>
      <c r="AI342" s="410">
        <v>21</v>
      </c>
      <c r="AJ342" s="142">
        <v>24.94</v>
      </c>
      <c r="AK342" s="142">
        <v>4.9939963956735101</v>
      </c>
      <c r="AL342" s="1"/>
      <c r="AM342" s="104" t="s">
        <v>957</v>
      </c>
      <c r="AN342" s="411">
        <v>10</v>
      </c>
      <c r="AO342" s="499">
        <f t="shared" si="34"/>
        <v>3.8278977185729598E-4</v>
      </c>
      <c r="AP342" s="188">
        <v>15</v>
      </c>
      <c r="AQ342" s="410">
        <v>1</v>
      </c>
      <c r="AR342" s="410">
        <v>48</v>
      </c>
      <c r="AS342" s="142">
        <v>243.85</v>
      </c>
      <c r="AT342" s="142">
        <v>15.615697230671501</v>
      </c>
      <c r="AU342" s="1"/>
      <c r="AV342" s="104" t="s">
        <v>797</v>
      </c>
      <c r="AW342" s="411">
        <v>15</v>
      </c>
      <c r="AX342" s="499">
        <f t="shared" si="35"/>
        <v>4.6472720513058836E-4</v>
      </c>
      <c r="AY342" s="188">
        <v>4</v>
      </c>
      <c r="AZ342" s="410">
        <v>1</v>
      </c>
      <c r="BA342" s="410">
        <v>20</v>
      </c>
      <c r="BB342" s="142">
        <v>27.7155555555556</v>
      </c>
      <c r="BC342" s="142">
        <v>5.2645565393065699</v>
      </c>
      <c r="BD342" s="75"/>
    </row>
    <row r="343" spans="2:56" ht="11.25" customHeight="1" x14ac:dyDescent="0.25">
      <c r="B343" s="113"/>
      <c r="C343" s="104" t="s">
        <v>703</v>
      </c>
      <c r="D343" s="411">
        <v>115</v>
      </c>
      <c r="E343" s="499">
        <f t="shared" si="30"/>
        <v>4.9131021754361985E-4</v>
      </c>
      <c r="F343" s="188">
        <v>20</v>
      </c>
      <c r="G343" s="410">
        <v>1</v>
      </c>
      <c r="H343" s="410">
        <v>89</v>
      </c>
      <c r="I343" s="142">
        <v>228.21096408317601</v>
      </c>
      <c r="J343" s="142">
        <v>15.106652974208901</v>
      </c>
      <c r="K343" s="1"/>
      <c r="L343" s="104" t="s">
        <v>1102</v>
      </c>
      <c r="M343" s="411">
        <v>26</v>
      </c>
      <c r="N343" s="310">
        <f t="shared" si="31"/>
        <v>4.732090856144438E-4</v>
      </c>
      <c r="O343" s="410">
        <v>13</v>
      </c>
      <c r="P343" s="410">
        <v>1</v>
      </c>
      <c r="Q343" s="410">
        <v>38</v>
      </c>
      <c r="R343" s="142">
        <v>106.26775147929</v>
      </c>
      <c r="S343" s="142">
        <v>10.308625101306699</v>
      </c>
      <c r="T343" s="1"/>
      <c r="U343" s="104" t="s">
        <v>1202</v>
      </c>
      <c r="V343" s="411">
        <v>35</v>
      </c>
      <c r="W343" s="499">
        <f t="shared" si="32"/>
        <v>4.6019328117809482E-4</v>
      </c>
      <c r="X343" s="188">
        <v>8</v>
      </c>
      <c r="Y343" s="410">
        <v>1</v>
      </c>
      <c r="Z343" s="410">
        <v>24</v>
      </c>
      <c r="AA343" s="142">
        <v>29.4367346938776</v>
      </c>
      <c r="AB343" s="142">
        <v>5.4255630762048597</v>
      </c>
      <c r="AC343" s="1"/>
      <c r="AD343" s="104" t="s">
        <v>768</v>
      </c>
      <c r="AE343" s="411">
        <v>20</v>
      </c>
      <c r="AF343" s="499">
        <f t="shared" si="33"/>
        <v>4.4774782842303213E-4</v>
      </c>
      <c r="AG343" s="188">
        <v>1</v>
      </c>
      <c r="AH343" s="410">
        <v>1</v>
      </c>
      <c r="AI343" s="410">
        <v>4</v>
      </c>
      <c r="AJ343" s="142">
        <v>0.61</v>
      </c>
      <c r="AK343" s="142">
        <v>0.78102496759066597</v>
      </c>
      <c r="AL343" s="1"/>
      <c r="AM343" s="104" t="s">
        <v>958</v>
      </c>
      <c r="AN343" s="411">
        <v>10</v>
      </c>
      <c r="AO343" s="499">
        <f t="shared" si="34"/>
        <v>3.8278977185729598E-4</v>
      </c>
      <c r="AP343" s="188">
        <v>3</v>
      </c>
      <c r="AQ343" s="410">
        <v>1</v>
      </c>
      <c r="AR343" s="410">
        <v>10</v>
      </c>
      <c r="AS343" s="142">
        <v>14.69</v>
      </c>
      <c r="AT343" s="142">
        <v>3.8327535793473602</v>
      </c>
      <c r="AU343" s="1"/>
      <c r="AV343" s="104" t="s">
        <v>859</v>
      </c>
      <c r="AW343" s="411">
        <v>15</v>
      </c>
      <c r="AX343" s="499">
        <f t="shared" si="35"/>
        <v>4.6472720513058836E-4</v>
      </c>
      <c r="AY343" s="188">
        <v>9</v>
      </c>
      <c r="AZ343" s="410">
        <v>2</v>
      </c>
      <c r="BA343" s="410">
        <v>21</v>
      </c>
      <c r="BB343" s="142">
        <v>25.315555555555601</v>
      </c>
      <c r="BC343" s="142">
        <v>5.0314566037635204</v>
      </c>
      <c r="BD343" s="75"/>
    </row>
    <row r="344" spans="2:56" ht="11.25" customHeight="1" x14ac:dyDescent="0.25">
      <c r="B344" s="113"/>
      <c r="C344" s="104" t="s">
        <v>937</v>
      </c>
      <c r="D344" s="411">
        <v>115</v>
      </c>
      <c r="E344" s="499">
        <f t="shared" si="30"/>
        <v>4.9131021754361985E-4</v>
      </c>
      <c r="F344" s="188">
        <v>2</v>
      </c>
      <c r="G344" s="410">
        <v>1</v>
      </c>
      <c r="H344" s="410">
        <v>14</v>
      </c>
      <c r="I344" s="142">
        <v>8.0468809073723992</v>
      </c>
      <c r="J344" s="142">
        <v>2.8367024707170798</v>
      </c>
      <c r="K344" s="1"/>
      <c r="L344" s="104" t="s">
        <v>1153</v>
      </c>
      <c r="M344" s="411">
        <v>26</v>
      </c>
      <c r="N344" s="310">
        <f t="shared" si="31"/>
        <v>4.732090856144438E-4</v>
      </c>
      <c r="O344" s="410">
        <v>3</v>
      </c>
      <c r="P344" s="410">
        <v>1</v>
      </c>
      <c r="Q344" s="410">
        <v>8</v>
      </c>
      <c r="R344" s="142">
        <v>2.6213017751479302</v>
      </c>
      <c r="S344" s="142">
        <v>1.6190434753730101</v>
      </c>
      <c r="T344" s="1"/>
      <c r="U344" s="104" t="s">
        <v>738</v>
      </c>
      <c r="V344" s="411">
        <v>34</v>
      </c>
      <c r="W344" s="499">
        <f t="shared" si="32"/>
        <v>4.470449017158635E-4</v>
      </c>
      <c r="X344" s="188">
        <v>8</v>
      </c>
      <c r="Y344" s="410">
        <v>1</v>
      </c>
      <c r="Z344" s="410">
        <v>43</v>
      </c>
      <c r="AA344" s="142">
        <v>77.349480968858103</v>
      </c>
      <c r="AB344" s="142">
        <v>8.7948553694110405</v>
      </c>
      <c r="AC344" s="1"/>
      <c r="AD344" s="104" t="s">
        <v>846</v>
      </c>
      <c r="AE344" s="411">
        <v>20</v>
      </c>
      <c r="AF344" s="499">
        <f t="shared" si="33"/>
        <v>4.4774782842303213E-4</v>
      </c>
      <c r="AG344" s="188">
        <v>1</v>
      </c>
      <c r="AH344" s="410">
        <v>1</v>
      </c>
      <c r="AI344" s="410">
        <v>6</v>
      </c>
      <c r="AJ344" s="142">
        <v>2.19</v>
      </c>
      <c r="AK344" s="142">
        <v>1.4798648586948699</v>
      </c>
      <c r="AL344" s="1"/>
      <c r="AM344" s="104" t="s">
        <v>1009</v>
      </c>
      <c r="AN344" s="411">
        <v>10</v>
      </c>
      <c r="AO344" s="499">
        <f t="shared" si="34"/>
        <v>3.8278977185729598E-4</v>
      </c>
      <c r="AP344" s="188">
        <v>4</v>
      </c>
      <c r="AQ344" s="410">
        <v>1</v>
      </c>
      <c r="AR344" s="410">
        <v>11</v>
      </c>
      <c r="AS344" s="142">
        <v>12.16</v>
      </c>
      <c r="AT344" s="142">
        <v>3.48711915483254</v>
      </c>
      <c r="AU344" s="1"/>
      <c r="AV344" s="104" t="s">
        <v>927</v>
      </c>
      <c r="AW344" s="411">
        <v>15</v>
      </c>
      <c r="AX344" s="499">
        <f t="shared" si="35"/>
        <v>4.6472720513058836E-4</v>
      </c>
      <c r="AY344" s="188">
        <v>4</v>
      </c>
      <c r="AZ344" s="410">
        <v>1</v>
      </c>
      <c r="BA344" s="410">
        <v>20</v>
      </c>
      <c r="BB344" s="142">
        <v>22.64</v>
      </c>
      <c r="BC344" s="142">
        <v>4.75815090134813</v>
      </c>
      <c r="BD344" s="75"/>
    </row>
    <row r="345" spans="2:56" ht="11.25" customHeight="1" x14ac:dyDescent="0.25">
      <c r="B345" s="113"/>
      <c r="C345" s="104" t="s">
        <v>1121</v>
      </c>
      <c r="D345" s="411">
        <v>115</v>
      </c>
      <c r="E345" s="499">
        <f t="shared" si="30"/>
        <v>4.9131021754361985E-4</v>
      </c>
      <c r="F345" s="188">
        <v>4</v>
      </c>
      <c r="G345" s="410">
        <v>1</v>
      </c>
      <c r="H345" s="410">
        <v>25</v>
      </c>
      <c r="I345" s="142">
        <v>15.7417013232514</v>
      </c>
      <c r="J345" s="142">
        <v>3.9675812938428101</v>
      </c>
      <c r="K345" s="1"/>
      <c r="L345" s="104" t="s">
        <v>680</v>
      </c>
      <c r="M345" s="411">
        <v>25</v>
      </c>
      <c r="N345" s="310">
        <f t="shared" si="31"/>
        <v>4.5500873616773443E-4</v>
      </c>
      <c r="O345" s="410">
        <v>4</v>
      </c>
      <c r="P345" s="410">
        <v>1</v>
      </c>
      <c r="Q345" s="410">
        <v>22</v>
      </c>
      <c r="R345" s="142">
        <v>20.239999999999998</v>
      </c>
      <c r="S345" s="142">
        <v>4.4988887516808003</v>
      </c>
      <c r="T345" s="1"/>
      <c r="U345" s="104" t="s">
        <v>799</v>
      </c>
      <c r="V345" s="411">
        <v>34</v>
      </c>
      <c r="W345" s="499">
        <f t="shared" si="32"/>
        <v>4.470449017158635E-4</v>
      </c>
      <c r="X345" s="188">
        <v>13</v>
      </c>
      <c r="Y345" s="410">
        <v>1</v>
      </c>
      <c r="Z345" s="410">
        <v>47</v>
      </c>
      <c r="AA345" s="142">
        <v>123.89705882352899</v>
      </c>
      <c r="AB345" s="142">
        <v>11.130905570686</v>
      </c>
      <c r="AC345" s="1"/>
      <c r="AD345" s="104" t="s">
        <v>859</v>
      </c>
      <c r="AE345" s="411">
        <v>20</v>
      </c>
      <c r="AF345" s="499">
        <f t="shared" si="33"/>
        <v>4.4774782842303213E-4</v>
      </c>
      <c r="AG345" s="188">
        <v>15</v>
      </c>
      <c r="AH345" s="410">
        <v>2</v>
      </c>
      <c r="AI345" s="410">
        <v>37</v>
      </c>
      <c r="AJ345" s="142">
        <v>138.66</v>
      </c>
      <c r="AK345" s="142">
        <v>11.7753980824429</v>
      </c>
      <c r="AL345" s="1"/>
      <c r="AM345" s="104" t="s">
        <v>1099</v>
      </c>
      <c r="AN345" s="411">
        <v>10</v>
      </c>
      <c r="AO345" s="499">
        <f t="shared" si="34"/>
        <v>3.8278977185729598E-4</v>
      </c>
      <c r="AP345" s="188">
        <v>5</v>
      </c>
      <c r="AQ345" s="410">
        <v>2</v>
      </c>
      <c r="AR345" s="410">
        <v>15</v>
      </c>
      <c r="AS345" s="142">
        <v>18.809999999999999</v>
      </c>
      <c r="AT345" s="142">
        <v>4.33704968844029</v>
      </c>
      <c r="AU345" s="1"/>
      <c r="AV345" s="104" t="s">
        <v>936</v>
      </c>
      <c r="AW345" s="411">
        <v>15</v>
      </c>
      <c r="AX345" s="499">
        <f t="shared" si="35"/>
        <v>4.6472720513058836E-4</v>
      </c>
      <c r="AY345" s="188">
        <v>15</v>
      </c>
      <c r="AZ345" s="410">
        <v>1</v>
      </c>
      <c r="BA345" s="410">
        <v>55</v>
      </c>
      <c r="BB345" s="142">
        <v>251.048888888889</v>
      </c>
      <c r="BC345" s="142">
        <v>15.844522362283101</v>
      </c>
      <c r="BD345" s="75"/>
    </row>
    <row r="346" spans="2:56" ht="11.25" customHeight="1" x14ac:dyDescent="0.25">
      <c r="B346" s="113"/>
      <c r="C346" s="104" t="s">
        <v>856</v>
      </c>
      <c r="D346" s="411">
        <v>112</v>
      </c>
      <c r="E346" s="499">
        <f t="shared" si="30"/>
        <v>4.7849342925987323E-4</v>
      </c>
      <c r="F346" s="188">
        <v>9</v>
      </c>
      <c r="G346" s="410">
        <v>1</v>
      </c>
      <c r="H346" s="410">
        <v>65</v>
      </c>
      <c r="I346" s="142">
        <v>124.109375</v>
      </c>
      <c r="J346" s="142">
        <v>11.1404387256517</v>
      </c>
      <c r="K346" s="1"/>
      <c r="L346" s="104" t="s">
        <v>846</v>
      </c>
      <c r="M346" s="411">
        <v>25</v>
      </c>
      <c r="N346" s="310">
        <f t="shared" si="31"/>
        <v>4.5500873616773443E-4</v>
      </c>
      <c r="O346" s="410">
        <v>6</v>
      </c>
      <c r="P346" s="410">
        <v>1</v>
      </c>
      <c r="Q346" s="410">
        <v>45</v>
      </c>
      <c r="R346" s="142">
        <v>95.862399999999994</v>
      </c>
      <c r="S346" s="142">
        <v>9.7909345825615599</v>
      </c>
      <c r="T346" s="1"/>
      <c r="U346" s="104" t="s">
        <v>811</v>
      </c>
      <c r="V346" s="411">
        <v>34</v>
      </c>
      <c r="W346" s="499">
        <f t="shared" si="32"/>
        <v>4.470449017158635E-4</v>
      </c>
      <c r="X346" s="188">
        <v>4</v>
      </c>
      <c r="Y346" s="410">
        <v>1</v>
      </c>
      <c r="Z346" s="410">
        <v>91</v>
      </c>
      <c r="AA346" s="142">
        <v>229.12110726643601</v>
      </c>
      <c r="AB346" s="142">
        <v>15.1367469182264</v>
      </c>
      <c r="AC346" s="1"/>
      <c r="AD346" s="104" t="s">
        <v>925</v>
      </c>
      <c r="AE346" s="411">
        <v>20</v>
      </c>
      <c r="AF346" s="499">
        <f t="shared" si="33"/>
        <v>4.4774782842303213E-4</v>
      </c>
      <c r="AG346" s="188">
        <v>5</v>
      </c>
      <c r="AH346" s="410">
        <v>3</v>
      </c>
      <c r="AI346" s="410">
        <v>9</v>
      </c>
      <c r="AJ346" s="142">
        <v>2.6274999999999999</v>
      </c>
      <c r="AK346" s="142">
        <v>1.6209565077447301</v>
      </c>
      <c r="AL346" s="1"/>
      <c r="AM346" s="104" t="s">
        <v>1110</v>
      </c>
      <c r="AN346" s="411">
        <v>10</v>
      </c>
      <c r="AO346" s="499">
        <f t="shared" si="34"/>
        <v>3.8278977185729598E-4</v>
      </c>
      <c r="AP346" s="188">
        <v>15</v>
      </c>
      <c r="AQ346" s="410">
        <v>3</v>
      </c>
      <c r="AR346" s="410">
        <v>45</v>
      </c>
      <c r="AS346" s="142">
        <v>210.21</v>
      </c>
      <c r="AT346" s="142">
        <v>14.4986206240456</v>
      </c>
      <c r="AU346" s="1"/>
      <c r="AV346" s="104" t="s">
        <v>990</v>
      </c>
      <c r="AW346" s="411">
        <v>15</v>
      </c>
      <c r="AX346" s="499">
        <f t="shared" si="35"/>
        <v>4.6472720513058836E-4</v>
      </c>
      <c r="AY346" s="188">
        <v>4</v>
      </c>
      <c r="AZ346" s="410">
        <v>1</v>
      </c>
      <c r="BA346" s="410">
        <v>23</v>
      </c>
      <c r="BB346" s="142">
        <v>31.448888888888899</v>
      </c>
      <c r="BC346" s="142">
        <v>5.6079308919501596</v>
      </c>
      <c r="BD346" s="75"/>
    </row>
    <row r="347" spans="2:56" ht="11.25" customHeight="1" x14ac:dyDescent="0.25">
      <c r="B347" s="113"/>
      <c r="C347" s="104" t="s">
        <v>947</v>
      </c>
      <c r="D347" s="411">
        <v>112</v>
      </c>
      <c r="E347" s="499">
        <f t="shared" si="30"/>
        <v>4.7849342925987323E-4</v>
      </c>
      <c r="F347" s="188">
        <v>7</v>
      </c>
      <c r="G347" s="410">
        <v>2</v>
      </c>
      <c r="H347" s="410">
        <v>125</v>
      </c>
      <c r="I347" s="142">
        <v>155.31178252551001</v>
      </c>
      <c r="J347" s="142">
        <v>12.4624147951154</v>
      </c>
      <c r="K347" s="1"/>
      <c r="L347" s="104" t="s">
        <v>896</v>
      </c>
      <c r="M347" s="411">
        <v>25</v>
      </c>
      <c r="N347" s="310">
        <f t="shared" si="31"/>
        <v>4.5500873616773443E-4</v>
      </c>
      <c r="O347" s="410">
        <v>5</v>
      </c>
      <c r="P347" s="410">
        <v>1</v>
      </c>
      <c r="Q347" s="410">
        <v>19</v>
      </c>
      <c r="R347" s="142">
        <v>17.600000000000001</v>
      </c>
      <c r="S347" s="142">
        <v>4.1952353926806101</v>
      </c>
      <c r="T347" s="1"/>
      <c r="U347" s="104" t="s">
        <v>1065</v>
      </c>
      <c r="V347" s="411">
        <v>34</v>
      </c>
      <c r="W347" s="499">
        <f t="shared" si="32"/>
        <v>4.470449017158635E-4</v>
      </c>
      <c r="X347" s="188">
        <v>1</v>
      </c>
      <c r="Y347" s="410">
        <v>1</v>
      </c>
      <c r="Z347" s="410">
        <v>7</v>
      </c>
      <c r="AA347" s="142">
        <v>2.7681660899653999</v>
      </c>
      <c r="AB347" s="142">
        <v>1.6637806616154101</v>
      </c>
      <c r="AC347" s="1"/>
      <c r="AD347" s="104" t="s">
        <v>1164</v>
      </c>
      <c r="AE347" s="411">
        <v>20</v>
      </c>
      <c r="AF347" s="499">
        <f t="shared" si="33"/>
        <v>4.4774782842303213E-4</v>
      </c>
      <c r="AG347" s="188">
        <v>1</v>
      </c>
      <c r="AH347" s="410">
        <v>1</v>
      </c>
      <c r="AI347" s="410">
        <v>6</v>
      </c>
      <c r="AJ347" s="142">
        <v>1.41</v>
      </c>
      <c r="AK347" s="142">
        <v>1.1874342087037899</v>
      </c>
      <c r="AL347" s="1"/>
      <c r="AM347" s="104" t="s">
        <v>1144</v>
      </c>
      <c r="AN347" s="411">
        <v>10</v>
      </c>
      <c r="AO347" s="499">
        <f t="shared" si="34"/>
        <v>3.8278977185729598E-4</v>
      </c>
      <c r="AP347" s="188">
        <v>10</v>
      </c>
      <c r="AQ347" s="410">
        <v>1</v>
      </c>
      <c r="AR347" s="410">
        <v>21</v>
      </c>
      <c r="AS347" s="142">
        <v>48.76</v>
      </c>
      <c r="AT347" s="142">
        <v>6.9828361000384396</v>
      </c>
      <c r="AU347" s="1"/>
      <c r="AV347" s="104" t="s">
        <v>1048</v>
      </c>
      <c r="AW347" s="411">
        <v>15</v>
      </c>
      <c r="AX347" s="499">
        <f t="shared" si="35"/>
        <v>4.6472720513058836E-4</v>
      </c>
      <c r="AY347" s="188">
        <v>7</v>
      </c>
      <c r="AZ347" s="410">
        <v>3</v>
      </c>
      <c r="BA347" s="410">
        <v>33</v>
      </c>
      <c r="BB347" s="142">
        <v>84.595555555555606</v>
      </c>
      <c r="BC347" s="142">
        <v>9.1975842238902903</v>
      </c>
      <c r="BD347" s="75"/>
    </row>
    <row r="348" spans="2:56" ht="11.25" customHeight="1" x14ac:dyDescent="0.25">
      <c r="B348" s="113"/>
      <c r="C348" s="104" t="s">
        <v>1021</v>
      </c>
      <c r="D348" s="411">
        <v>112</v>
      </c>
      <c r="E348" s="499">
        <f t="shared" si="30"/>
        <v>4.7849342925987323E-4</v>
      </c>
      <c r="F348" s="188">
        <v>9</v>
      </c>
      <c r="G348" s="410">
        <v>1</v>
      </c>
      <c r="H348" s="410">
        <v>42</v>
      </c>
      <c r="I348" s="142">
        <v>80.517538265306101</v>
      </c>
      <c r="J348" s="142">
        <v>8.9731565385490804</v>
      </c>
      <c r="K348" s="1"/>
      <c r="L348" s="104" t="s">
        <v>927</v>
      </c>
      <c r="M348" s="411">
        <v>25</v>
      </c>
      <c r="N348" s="310">
        <f t="shared" si="31"/>
        <v>4.5500873616773443E-4</v>
      </c>
      <c r="O348" s="410">
        <v>1</v>
      </c>
      <c r="P348" s="410">
        <v>1</v>
      </c>
      <c r="Q348" s="410">
        <v>5</v>
      </c>
      <c r="R348" s="142">
        <v>0.80959999999999999</v>
      </c>
      <c r="S348" s="142">
        <v>0.89977775033615903</v>
      </c>
      <c r="T348" s="1"/>
      <c r="U348" s="104" t="s">
        <v>1121</v>
      </c>
      <c r="V348" s="411">
        <v>33</v>
      </c>
      <c r="W348" s="499">
        <f t="shared" si="32"/>
        <v>4.3389652225363223E-4</v>
      </c>
      <c r="X348" s="188">
        <v>4</v>
      </c>
      <c r="Y348" s="410">
        <v>1</v>
      </c>
      <c r="Z348" s="410">
        <v>24</v>
      </c>
      <c r="AA348" s="142">
        <v>20.4536271808999</v>
      </c>
      <c r="AB348" s="142">
        <v>4.5225686485558096</v>
      </c>
      <c r="AC348" s="1"/>
      <c r="AD348" s="104" t="s">
        <v>1180</v>
      </c>
      <c r="AE348" s="411">
        <v>20</v>
      </c>
      <c r="AF348" s="499">
        <f t="shared" si="33"/>
        <v>4.4774782842303213E-4</v>
      </c>
      <c r="AG348" s="188">
        <v>4</v>
      </c>
      <c r="AH348" s="410">
        <v>1</v>
      </c>
      <c r="AI348" s="410">
        <v>48</v>
      </c>
      <c r="AJ348" s="142">
        <v>104.0475</v>
      </c>
      <c r="AK348" s="142">
        <v>10.2003676404334</v>
      </c>
      <c r="AL348" s="1"/>
      <c r="AM348" s="104" t="s">
        <v>1163</v>
      </c>
      <c r="AN348" s="411">
        <v>10</v>
      </c>
      <c r="AO348" s="499">
        <f t="shared" si="34"/>
        <v>3.8278977185729598E-4</v>
      </c>
      <c r="AP348" s="188">
        <v>7</v>
      </c>
      <c r="AQ348" s="410">
        <v>1</v>
      </c>
      <c r="AR348" s="410">
        <v>16</v>
      </c>
      <c r="AS348" s="142">
        <v>25.01</v>
      </c>
      <c r="AT348" s="142">
        <v>5.0009999000199903</v>
      </c>
      <c r="AU348" s="1"/>
      <c r="AV348" s="104" t="s">
        <v>1150</v>
      </c>
      <c r="AW348" s="411">
        <v>15</v>
      </c>
      <c r="AX348" s="499">
        <f t="shared" si="35"/>
        <v>4.6472720513058836E-4</v>
      </c>
      <c r="AY348" s="188">
        <v>13</v>
      </c>
      <c r="AZ348" s="410">
        <v>1</v>
      </c>
      <c r="BA348" s="410">
        <v>59</v>
      </c>
      <c r="BB348" s="142">
        <v>249.17333333333301</v>
      </c>
      <c r="BC348" s="142">
        <v>15.785225159412001</v>
      </c>
      <c r="BD348" s="75"/>
    </row>
    <row r="349" spans="2:56" ht="11.25" customHeight="1" x14ac:dyDescent="0.25">
      <c r="B349" s="113"/>
      <c r="C349" s="104" t="s">
        <v>1102</v>
      </c>
      <c r="D349" s="411">
        <v>111</v>
      </c>
      <c r="E349" s="499">
        <f t="shared" si="30"/>
        <v>4.7422116649862433E-4</v>
      </c>
      <c r="F349" s="188">
        <v>16</v>
      </c>
      <c r="G349" s="410">
        <v>1</v>
      </c>
      <c r="H349" s="410">
        <v>46</v>
      </c>
      <c r="I349" s="142">
        <v>107.564645726808</v>
      </c>
      <c r="J349" s="142">
        <v>10.3713377018979</v>
      </c>
      <c r="K349" s="1"/>
      <c r="L349" s="104" t="s">
        <v>979</v>
      </c>
      <c r="M349" s="411">
        <v>25</v>
      </c>
      <c r="N349" s="310">
        <f t="shared" si="31"/>
        <v>4.5500873616773443E-4</v>
      </c>
      <c r="O349" s="410">
        <v>46</v>
      </c>
      <c r="P349" s="410">
        <v>1</v>
      </c>
      <c r="Q349" s="410">
        <v>252</v>
      </c>
      <c r="R349" s="142">
        <v>3250.3424</v>
      </c>
      <c r="S349" s="142">
        <v>57.011774222523499</v>
      </c>
      <c r="T349" s="1"/>
      <c r="U349" s="104" t="s">
        <v>1124</v>
      </c>
      <c r="V349" s="411">
        <v>33</v>
      </c>
      <c r="W349" s="499">
        <f t="shared" si="32"/>
        <v>4.3389652225363223E-4</v>
      </c>
      <c r="X349" s="188">
        <v>16</v>
      </c>
      <c r="Y349" s="410">
        <v>1</v>
      </c>
      <c r="Z349" s="410">
        <v>63</v>
      </c>
      <c r="AA349" s="142">
        <v>260.143250688705</v>
      </c>
      <c r="AB349" s="142">
        <v>16.128956900206099</v>
      </c>
      <c r="AC349" s="1"/>
      <c r="AD349" s="104" t="s">
        <v>1204</v>
      </c>
      <c r="AE349" s="411">
        <v>20</v>
      </c>
      <c r="AF349" s="499">
        <f t="shared" si="33"/>
        <v>4.4774782842303213E-4</v>
      </c>
      <c r="AG349" s="188">
        <v>10</v>
      </c>
      <c r="AH349" s="410">
        <v>1</v>
      </c>
      <c r="AI349" s="410">
        <v>33</v>
      </c>
      <c r="AJ349" s="142">
        <v>75.927499999999995</v>
      </c>
      <c r="AK349" s="142">
        <v>8.7136387347651691</v>
      </c>
      <c r="AL349" s="1"/>
      <c r="AM349" s="104" t="s">
        <v>687</v>
      </c>
      <c r="AN349" s="411">
        <v>9</v>
      </c>
      <c r="AO349" s="499">
        <f t="shared" si="34"/>
        <v>3.4451079467156636E-4</v>
      </c>
      <c r="AP349" s="188">
        <v>20</v>
      </c>
      <c r="AQ349" s="410">
        <v>3</v>
      </c>
      <c r="AR349" s="410">
        <v>56</v>
      </c>
      <c r="AS349" s="142">
        <v>315.95061728395098</v>
      </c>
      <c r="AT349" s="142">
        <v>17.7749997829522</v>
      </c>
      <c r="AU349" s="1"/>
      <c r="AV349" s="104" t="s">
        <v>725</v>
      </c>
      <c r="AW349" s="411">
        <v>14</v>
      </c>
      <c r="AX349" s="499">
        <f t="shared" si="35"/>
        <v>4.3374539145521576E-4</v>
      </c>
      <c r="AY349" s="188">
        <v>11</v>
      </c>
      <c r="AZ349" s="410">
        <v>4</v>
      </c>
      <c r="BA349" s="410">
        <v>29</v>
      </c>
      <c r="BB349" s="142">
        <v>35.168367346938801</v>
      </c>
      <c r="BC349" s="142">
        <v>5.9302923491965203</v>
      </c>
      <c r="BD349" s="75"/>
    </row>
    <row r="350" spans="2:56" ht="11.25" customHeight="1" x14ac:dyDescent="0.25">
      <c r="B350" s="113"/>
      <c r="C350" s="104" t="s">
        <v>869</v>
      </c>
      <c r="D350" s="411">
        <v>110</v>
      </c>
      <c r="E350" s="499">
        <f t="shared" si="30"/>
        <v>4.6994890373737544E-4</v>
      </c>
      <c r="F350" s="188">
        <v>6</v>
      </c>
      <c r="G350" s="410">
        <v>1</v>
      </c>
      <c r="H350" s="410">
        <v>56</v>
      </c>
      <c r="I350" s="142">
        <v>56.8453719008264</v>
      </c>
      <c r="J350" s="142">
        <v>7.5395869847642496</v>
      </c>
      <c r="K350" s="1"/>
      <c r="L350" s="104" t="s">
        <v>715</v>
      </c>
      <c r="M350" s="411">
        <v>24</v>
      </c>
      <c r="N350" s="310">
        <f t="shared" si="31"/>
        <v>4.3680838672102506E-4</v>
      </c>
      <c r="O350" s="410">
        <v>6</v>
      </c>
      <c r="P350" s="410">
        <v>1</v>
      </c>
      <c r="Q350" s="410">
        <v>42</v>
      </c>
      <c r="R350" s="142">
        <v>67.1388888888889</v>
      </c>
      <c r="S350" s="142">
        <v>8.1938323688545704</v>
      </c>
      <c r="T350" s="1"/>
      <c r="U350" s="104" t="s">
        <v>864</v>
      </c>
      <c r="V350" s="411">
        <v>32</v>
      </c>
      <c r="W350" s="499">
        <f t="shared" si="32"/>
        <v>4.2074814279140097E-4</v>
      </c>
      <c r="X350" s="188">
        <v>5</v>
      </c>
      <c r="Y350" s="410">
        <v>1</v>
      </c>
      <c r="Z350" s="410">
        <v>42</v>
      </c>
      <c r="AA350" s="142">
        <v>62.4443359375</v>
      </c>
      <c r="AB350" s="142">
        <v>7.9021728617830203</v>
      </c>
      <c r="AC350" s="1"/>
      <c r="AD350" s="104" t="s">
        <v>714</v>
      </c>
      <c r="AE350" s="411">
        <v>19</v>
      </c>
      <c r="AF350" s="499">
        <f t="shared" si="33"/>
        <v>4.2536043700188054E-4</v>
      </c>
      <c r="AG350" s="188">
        <v>3</v>
      </c>
      <c r="AH350" s="410">
        <v>1</v>
      </c>
      <c r="AI350" s="410">
        <v>9</v>
      </c>
      <c r="AJ350" s="142">
        <v>5.3905817174515196</v>
      </c>
      <c r="AK350" s="142">
        <v>2.3217626315908202</v>
      </c>
      <c r="AL350" s="1"/>
      <c r="AM350" s="104" t="s">
        <v>692</v>
      </c>
      <c r="AN350" s="411">
        <v>9</v>
      </c>
      <c r="AO350" s="499">
        <f t="shared" si="34"/>
        <v>3.4451079467156636E-4</v>
      </c>
      <c r="AP350" s="188">
        <v>7</v>
      </c>
      <c r="AQ350" s="410">
        <v>1</v>
      </c>
      <c r="AR350" s="410">
        <v>19</v>
      </c>
      <c r="AS350" s="142">
        <v>47.283950617283899</v>
      </c>
      <c r="AT350" s="142">
        <v>6.8763326430070197</v>
      </c>
      <c r="AU350" s="1"/>
      <c r="AV350" s="104" t="s">
        <v>751</v>
      </c>
      <c r="AW350" s="411">
        <v>14</v>
      </c>
      <c r="AX350" s="499">
        <f t="shared" si="35"/>
        <v>4.3374539145521576E-4</v>
      </c>
      <c r="AY350" s="188">
        <v>8</v>
      </c>
      <c r="AZ350" s="410">
        <v>2</v>
      </c>
      <c r="BA350" s="410">
        <v>22</v>
      </c>
      <c r="BB350" s="142">
        <v>43.025510204081598</v>
      </c>
      <c r="BC350" s="142">
        <v>6.55938337072027</v>
      </c>
      <c r="BD350" s="75"/>
    </row>
    <row r="351" spans="2:56" ht="11.25" customHeight="1" x14ac:dyDescent="0.25">
      <c r="B351" s="113"/>
      <c r="C351" s="104" t="s">
        <v>864</v>
      </c>
      <c r="D351" s="411">
        <v>109</v>
      </c>
      <c r="E351" s="499">
        <f t="shared" si="30"/>
        <v>4.6567664097612661E-4</v>
      </c>
      <c r="F351" s="188">
        <v>3</v>
      </c>
      <c r="G351" s="410">
        <v>1</v>
      </c>
      <c r="H351" s="410">
        <v>42</v>
      </c>
      <c r="I351" s="142">
        <v>31.2677384058581</v>
      </c>
      <c r="J351" s="142">
        <v>5.5917562899198403</v>
      </c>
      <c r="K351" s="1"/>
      <c r="L351" s="104" t="s">
        <v>948</v>
      </c>
      <c r="M351" s="411">
        <v>24</v>
      </c>
      <c r="N351" s="310">
        <f t="shared" si="31"/>
        <v>4.3680838672102506E-4</v>
      </c>
      <c r="O351" s="410">
        <v>6</v>
      </c>
      <c r="P351" s="410">
        <v>1</v>
      </c>
      <c r="Q351" s="410">
        <v>20</v>
      </c>
      <c r="R351" s="142">
        <v>24.8888888888889</v>
      </c>
      <c r="S351" s="142">
        <v>4.9888765156985899</v>
      </c>
      <c r="T351" s="1"/>
      <c r="U351" s="104" t="s">
        <v>1190</v>
      </c>
      <c r="V351" s="411">
        <v>32</v>
      </c>
      <c r="W351" s="499">
        <f t="shared" si="32"/>
        <v>4.2074814279140097E-4</v>
      </c>
      <c r="X351" s="188">
        <v>10</v>
      </c>
      <c r="Y351" s="410">
        <v>1</v>
      </c>
      <c r="Z351" s="410">
        <v>37</v>
      </c>
      <c r="AA351" s="142">
        <v>56.7724609375</v>
      </c>
      <c r="AB351" s="142">
        <v>7.5347502239623001</v>
      </c>
      <c r="AC351" s="1"/>
      <c r="AD351" s="104" t="s">
        <v>797</v>
      </c>
      <c r="AE351" s="411">
        <v>19</v>
      </c>
      <c r="AF351" s="499">
        <f t="shared" si="33"/>
        <v>4.2536043700188054E-4</v>
      </c>
      <c r="AG351" s="188">
        <v>4</v>
      </c>
      <c r="AH351" s="410">
        <v>1</v>
      </c>
      <c r="AI351" s="410">
        <v>28</v>
      </c>
      <c r="AJ351" s="142">
        <v>44.193905817174503</v>
      </c>
      <c r="AK351" s="142">
        <v>6.6478497137927599</v>
      </c>
      <c r="AL351" s="1"/>
      <c r="AM351" s="104" t="s">
        <v>714</v>
      </c>
      <c r="AN351" s="411">
        <v>9</v>
      </c>
      <c r="AO351" s="499">
        <f t="shared" si="34"/>
        <v>3.4451079467156636E-4</v>
      </c>
      <c r="AP351" s="188">
        <v>7</v>
      </c>
      <c r="AQ351" s="410">
        <v>1</v>
      </c>
      <c r="AR351" s="410">
        <v>19</v>
      </c>
      <c r="AS351" s="142">
        <v>25.209876543209901</v>
      </c>
      <c r="AT351" s="142">
        <v>5.0209437900866698</v>
      </c>
      <c r="AU351" s="1"/>
      <c r="AV351" s="104" t="s">
        <v>925</v>
      </c>
      <c r="AW351" s="411">
        <v>14</v>
      </c>
      <c r="AX351" s="499">
        <f t="shared" si="35"/>
        <v>4.3374539145521576E-4</v>
      </c>
      <c r="AY351" s="188">
        <v>6</v>
      </c>
      <c r="AZ351" s="410">
        <v>2</v>
      </c>
      <c r="BA351" s="410">
        <v>15</v>
      </c>
      <c r="BB351" s="142">
        <v>14.9438775510204</v>
      </c>
      <c r="BC351" s="142">
        <v>3.8657311793528</v>
      </c>
      <c r="BD351" s="75"/>
    </row>
    <row r="352" spans="2:56" ht="11.25" customHeight="1" x14ac:dyDescent="0.25">
      <c r="B352" s="113"/>
      <c r="C352" s="104" t="s">
        <v>1068</v>
      </c>
      <c r="D352" s="411">
        <v>109</v>
      </c>
      <c r="E352" s="499">
        <f t="shared" si="30"/>
        <v>4.6567664097612661E-4</v>
      </c>
      <c r="F352" s="188">
        <v>24</v>
      </c>
      <c r="G352" s="410">
        <v>1</v>
      </c>
      <c r="H352" s="410">
        <v>91</v>
      </c>
      <c r="I352" s="142">
        <v>357.29433549364501</v>
      </c>
      <c r="J352" s="142">
        <v>18.902230966043302</v>
      </c>
      <c r="K352" s="1"/>
      <c r="L352" s="104" t="s">
        <v>907</v>
      </c>
      <c r="M352" s="411">
        <v>23</v>
      </c>
      <c r="N352" s="310">
        <f t="shared" si="31"/>
        <v>4.1860803727431569E-4</v>
      </c>
      <c r="O352" s="410">
        <v>4</v>
      </c>
      <c r="P352" s="410">
        <v>1</v>
      </c>
      <c r="Q352" s="410">
        <v>13</v>
      </c>
      <c r="R352" s="142">
        <v>11.814744801512299</v>
      </c>
      <c r="S352" s="142">
        <v>3.4372583262699798</v>
      </c>
      <c r="T352" s="1"/>
      <c r="U352" s="104" t="s">
        <v>722</v>
      </c>
      <c r="V352" s="411">
        <v>31</v>
      </c>
      <c r="W352" s="499">
        <f t="shared" si="32"/>
        <v>4.075997633291697E-4</v>
      </c>
      <c r="X352" s="188">
        <v>4</v>
      </c>
      <c r="Y352" s="410">
        <v>1</v>
      </c>
      <c r="Z352" s="410">
        <v>16</v>
      </c>
      <c r="AA352" s="142">
        <v>10.915712799167499</v>
      </c>
      <c r="AB352" s="142">
        <v>3.3038935816953199</v>
      </c>
      <c r="AC352" s="1"/>
      <c r="AD352" s="104" t="s">
        <v>910</v>
      </c>
      <c r="AE352" s="411">
        <v>19</v>
      </c>
      <c r="AF352" s="499">
        <f t="shared" si="33"/>
        <v>4.2536043700188054E-4</v>
      </c>
      <c r="AG352" s="188">
        <v>4</v>
      </c>
      <c r="AH352" s="410">
        <v>2</v>
      </c>
      <c r="AI352" s="410">
        <v>8</v>
      </c>
      <c r="AJ352" s="142">
        <v>2.8310249307479198</v>
      </c>
      <c r="AK352" s="142">
        <v>1.6825649855942899</v>
      </c>
      <c r="AL352" s="1"/>
      <c r="AM352" s="104" t="s">
        <v>792</v>
      </c>
      <c r="AN352" s="411">
        <v>9</v>
      </c>
      <c r="AO352" s="499">
        <f t="shared" si="34"/>
        <v>3.4451079467156636E-4</v>
      </c>
      <c r="AP352" s="188">
        <v>10</v>
      </c>
      <c r="AQ352" s="410">
        <v>5</v>
      </c>
      <c r="AR352" s="410">
        <v>19</v>
      </c>
      <c r="AS352" s="142">
        <v>29.283950617283999</v>
      </c>
      <c r="AT352" s="142">
        <v>5.4114647386159698</v>
      </c>
      <c r="AU352" s="1"/>
      <c r="AV352" s="104" t="s">
        <v>947</v>
      </c>
      <c r="AW352" s="411">
        <v>14</v>
      </c>
      <c r="AX352" s="499">
        <f t="shared" si="35"/>
        <v>4.3374539145521576E-4</v>
      </c>
      <c r="AY352" s="188">
        <v>7</v>
      </c>
      <c r="AZ352" s="410">
        <v>2</v>
      </c>
      <c r="BA352" s="410">
        <v>24</v>
      </c>
      <c r="BB352" s="142">
        <v>43.4897959183673</v>
      </c>
      <c r="BC352" s="142">
        <v>6.5946793643335999</v>
      </c>
      <c r="BD352" s="75"/>
    </row>
    <row r="353" spans="2:56" ht="11.25" customHeight="1" x14ac:dyDescent="0.25">
      <c r="B353" s="113"/>
      <c r="C353" s="104" t="s">
        <v>913</v>
      </c>
      <c r="D353" s="411">
        <v>108</v>
      </c>
      <c r="E353" s="499">
        <f t="shared" si="30"/>
        <v>4.6140437821487771E-4</v>
      </c>
      <c r="F353" s="188">
        <v>6</v>
      </c>
      <c r="G353" s="410">
        <v>1</v>
      </c>
      <c r="H353" s="410">
        <v>35</v>
      </c>
      <c r="I353" s="142">
        <v>36.361025377229097</v>
      </c>
      <c r="J353" s="142">
        <v>6.0300103961128499</v>
      </c>
      <c r="K353" s="1"/>
      <c r="L353" s="104" t="s">
        <v>968</v>
      </c>
      <c r="M353" s="411">
        <v>23</v>
      </c>
      <c r="N353" s="310">
        <f t="shared" si="31"/>
        <v>4.1860803727431569E-4</v>
      </c>
      <c r="O353" s="410">
        <v>4</v>
      </c>
      <c r="P353" s="410">
        <v>1</v>
      </c>
      <c r="Q353" s="410">
        <v>13</v>
      </c>
      <c r="R353" s="142">
        <v>8.5935727788279799</v>
      </c>
      <c r="S353" s="142">
        <v>2.9314796227891402</v>
      </c>
      <c r="T353" s="1"/>
      <c r="U353" s="104" t="s">
        <v>893</v>
      </c>
      <c r="V353" s="411">
        <v>31</v>
      </c>
      <c r="W353" s="499">
        <f t="shared" si="32"/>
        <v>4.075997633291697E-4</v>
      </c>
      <c r="X353" s="188">
        <v>3</v>
      </c>
      <c r="Y353" s="410">
        <v>2</v>
      </c>
      <c r="Z353" s="410">
        <v>12</v>
      </c>
      <c r="AA353" s="142">
        <v>5.7252861602497402</v>
      </c>
      <c r="AB353" s="142">
        <v>2.39275702072938</v>
      </c>
      <c r="AC353" s="1"/>
      <c r="AD353" s="104" t="s">
        <v>952</v>
      </c>
      <c r="AE353" s="411">
        <v>19</v>
      </c>
      <c r="AF353" s="499">
        <f t="shared" si="33"/>
        <v>4.2536043700188054E-4</v>
      </c>
      <c r="AG353" s="188">
        <v>5</v>
      </c>
      <c r="AH353" s="410">
        <v>1</v>
      </c>
      <c r="AI353" s="410">
        <v>32</v>
      </c>
      <c r="AJ353" s="142">
        <v>54.509695290858701</v>
      </c>
      <c r="AK353" s="142">
        <v>7.3830681488699996</v>
      </c>
      <c r="AL353" s="1"/>
      <c r="AM353" s="104" t="s">
        <v>808</v>
      </c>
      <c r="AN353" s="411">
        <v>9</v>
      </c>
      <c r="AO353" s="499">
        <f t="shared" si="34"/>
        <v>3.4451079467156636E-4</v>
      </c>
      <c r="AP353" s="188">
        <v>1</v>
      </c>
      <c r="AQ353" s="410">
        <v>1</v>
      </c>
      <c r="AR353" s="410">
        <v>5</v>
      </c>
      <c r="AS353" s="142">
        <v>1.5802469135802499</v>
      </c>
      <c r="AT353" s="142">
        <v>1.25707872210942</v>
      </c>
      <c r="AU353" s="1"/>
      <c r="AV353" s="104" t="s">
        <v>948</v>
      </c>
      <c r="AW353" s="411">
        <v>14</v>
      </c>
      <c r="AX353" s="499">
        <f t="shared" si="35"/>
        <v>4.3374539145521576E-4</v>
      </c>
      <c r="AY353" s="188">
        <v>8</v>
      </c>
      <c r="AZ353" s="410">
        <v>1</v>
      </c>
      <c r="BA353" s="410">
        <v>18</v>
      </c>
      <c r="BB353" s="142">
        <v>26.1428571428571</v>
      </c>
      <c r="BC353" s="142">
        <v>5.1130086194780802</v>
      </c>
      <c r="BD353" s="75"/>
    </row>
    <row r="354" spans="2:56" ht="11.25" customHeight="1" x14ac:dyDescent="0.25">
      <c r="B354" s="113"/>
      <c r="C354" s="104" t="s">
        <v>1202</v>
      </c>
      <c r="D354" s="411">
        <v>108</v>
      </c>
      <c r="E354" s="499">
        <f t="shared" si="30"/>
        <v>4.6140437821487771E-4</v>
      </c>
      <c r="F354" s="188">
        <v>11</v>
      </c>
      <c r="G354" s="410">
        <v>1</v>
      </c>
      <c r="H354" s="410">
        <v>54</v>
      </c>
      <c r="I354" s="142">
        <v>101.270233196159</v>
      </c>
      <c r="J354" s="142">
        <v>10.0633112441263</v>
      </c>
      <c r="K354" s="1"/>
      <c r="L354" s="104" t="s">
        <v>980</v>
      </c>
      <c r="M354" s="411">
        <v>23</v>
      </c>
      <c r="N354" s="310">
        <f t="shared" si="31"/>
        <v>4.1860803727431569E-4</v>
      </c>
      <c r="O354" s="410">
        <v>14</v>
      </c>
      <c r="P354" s="410">
        <v>5</v>
      </c>
      <c r="Q354" s="410">
        <v>28</v>
      </c>
      <c r="R354" s="142">
        <v>46.6654064272212</v>
      </c>
      <c r="S354" s="142">
        <v>6.8312082699344803</v>
      </c>
      <c r="T354" s="1"/>
      <c r="U354" s="104" t="s">
        <v>1035</v>
      </c>
      <c r="V354" s="411">
        <v>31</v>
      </c>
      <c r="W354" s="499">
        <f t="shared" si="32"/>
        <v>4.075997633291697E-4</v>
      </c>
      <c r="X354" s="188">
        <v>10</v>
      </c>
      <c r="Y354" s="410">
        <v>2</v>
      </c>
      <c r="Z354" s="410">
        <v>47</v>
      </c>
      <c r="AA354" s="142">
        <v>80.786680541102996</v>
      </c>
      <c r="AB354" s="142">
        <v>8.9881411059853207</v>
      </c>
      <c r="AC354" s="1"/>
      <c r="AD354" s="104" t="s">
        <v>969</v>
      </c>
      <c r="AE354" s="411">
        <v>19</v>
      </c>
      <c r="AF354" s="499">
        <f t="shared" si="33"/>
        <v>4.2536043700188054E-4</v>
      </c>
      <c r="AG354" s="188">
        <v>2</v>
      </c>
      <c r="AH354" s="410">
        <v>1</v>
      </c>
      <c r="AI354" s="410">
        <v>9</v>
      </c>
      <c r="AJ354" s="142">
        <v>4.2105263157894699</v>
      </c>
      <c r="AK354" s="142">
        <v>2.0519567041703102</v>
      </c>
      <c r="AL354" s="1"/>
      <c r="AM354" s="104" t="s">
        <v>818</v>
      </c>
      <c r="AN354" s="411">
        <v>9</v>
      </c>
      <c r="AO354" s="499">
        <f t="shared" si="34"/>
        <v>3.4451079467156636E-4</v>
      </c>
      <c r="AP354" s="188">
        <v>15</v>
      </c>
      <c r="AQ354" s="410">
        <v>3</v>
      </c>
      <c r="AR354" s="410">
        <v>41</v>
      </c>
      <c r="AS354" s="142">
        <v>177.802469135802</v>
      </c>
      <c r="AT354" s="142">
        <v>13.3342592271113</v>
      </c>
      <c r="AU354" s="1"/>
      <c r="AV354" s="104" t="s">
        <v>970</v>
      </c>
      <c r="AW354" s="411">
        <v>14</v>
      </c>
      <c r="AX354" s="499">
        <f t="shared" si="35"/>
        <v>4.3374539145521576E-4</v>
      </c>
      <c r="AY354" s="188">
        <v>4</v>
      </c>
      <c r="AZ354" s="410">
        <v>1</v>
      </c>
      <c r="BA354" s="410">
        <v>13</v>
      </c>
      <c r="BB354" s="142">
        <v>8.0663265306122494</v>
      </c>
      <c r="BC354" s="142">
        <v>2.84012790743872</v>
      </c>
      <c r="BD354" s="75"/>
    </row>
    <row r="355" spans="2:56" ht="11.25" customHeight="1" x14ac:dyDescent="0.25">
      <c r="B355" s="113"/>
      <c r="C355" s="104" t="s">
        <v>1047</v>
      </c>
      <c r="D355" s="411">
        <v>105</v>
      </c>
      <c r="E355" s="499">
        <f t="shared" si="30"/>
        <v>4.4858758993113115E-4</v>
      </c>
      <c r="F355" s="188">
        <v>2</v>
      </c>
      <c r="G355" s="410">
        <v>1</v>
      </c>
      <c r="H355" s="410">
        <v>21</v>
      </c>
      <c r="I355" s="142">
        <v>9.6767346938775507</v>
      </c>
      <c r="J355" s="142">
        <v>3.11074503839153</v>
      </c>
      <c r="K355" s="1"/>
      <c r="L355" s="104" t="s">
        <v>1082</v>
      </c>
      <c r="M355" s="411">
        <v>23</v>
      </c>
      <c r="N355" s="310">
        <f t="shared" si="31"/>
        <v>4.1860803727431569E-4</v>
      </c>
      <c r="O355" s="410">
        <v>7</v>
      </c>
      <c r="P355" s="410">
        <v>1</v>
      </c>
      <c r="Q355" s="410">
        <v>63</v>
      </c>
      <c r="R355" s="142">
        <v>152.12476370510399</v>
      </c>
      <c r="S355" s="142">
        <v>12.333886804454799</v>
      </c>
      <c r="T355" s="1"/>
      <c r="U355" s="104" t="s">
        <v>1040</v>
      </c>
      <c r="V355" s="411">
        <v>31</v>
      </c>
      <c r="W355" s="499">
        <f t="shared" si="32"/>
        <v>4.075997633291697E-4</v>
      </c>
      <c r="X355" s="188">
        <v>10</v>
      </c>
      <c r="Y355" s="410">
        <v>1</v>
      </c>
      <c r="Z355" s="410">
        <v>53</v>
      </c>
      <c r="AA355" s="142">
        <v>123.475546305931</v>
      </c>
      <c r="AB355" s="142">
        <v>11.111955107267599</v>
      </c>
      <c r="AC355" s="1"/>
      <c r="AD355" s="104" t="s">
        <v>1036</v>
      </c>
      <c r="AE355" s="411">
        <v>19</v>
      </c>
      <c r="AF355" s="499">
        <f t="shared" si="33"/>
        <v>4.2536043700188054E-4</v>
      </c>
      <c r="AG355" s="188">
        <v>14</v>
      </c>
      <c r="AH355" s="410">
        <v>1</v>
      </c>
      <c r="AI355" s="410">
        <v>59</v>
      </c>
      <c r="AJ355" s="142">
        <v>266.33795013850403</v>
      </c>
      <c r="AK355" s="142">
        <v>16.319863667889599</v>
      </c>
      <c r="AL355" s="1"/>
      <c r="AM355" s="104" t="s">
        <v>834</v>
      </c>
      <c r="AN355" s="411">
        <v>9</v>
      </c>
      <c r="AO355" s="499">
        <f t="shared" si="34"/>
        <v>3.4451079467156636E-4</v>
      </c>
      <c r="AP355" s="188">
        <v>3</v>
      </c>
      <c r="AQ355" s="410">
        <v>1</v>
      </c>
      <c r="AR355" s="410">
        <v>8</v>
      </c>
      <c r="AS355" s="142">
        <v>7.2839506172839501</v>
      </c>
      <c r="AT355" s="142">
        <v>2.69887951144247</v>
      </c>
      <c r="AU355" s="1"/>
      <c r="AV355" s="104" t="s">
        <v>1010</v>
      </c>
      <c r="AW355" s="411">
        <v>14</v>
      </c>
      <c r="AX355" s="499">
        <f t="shared" si="35"/>
        <v>4.3374539145521576E-4</v>
      </c>
      <c r="AY355" s="188">
        <v>12</v>
      </c>
      <c r="AZ355" s="410">
        <v>2</v>
      </c>
      <c r="BA355" s="410">
        <v>34</v>
      </c>
      <c r="BB355" s="142">
        <v>51.4897959183673</v>
      </c>
      <c r="BC355" s="142">
        <v>7.1756390599281996</v>
      </c>
      <c r="BD355" s="75"/>
    </row>
    <row r="356" spans="2:56" ht="11.25" customHeight="1" x14ac:dyDescent="0.25">
      <c r="B356" s="113"/>
      <c r="C356" s="104" t="s">
        <v>1173</v>
      </c>
      <c r="D356" s="411">
        <v>104</v>
      </c>
      <c r="E356" s="499">
        <f t="shared" si="30"/>
        <v>4.4431532716988225E-4</v>
      </c>
      <c r="F356" s="188">
        <v>3</v>
      </c>
      <c r="G356" s="410">
        <v>1</v>
      </c>
      <c r="H356" s="410">
        <v>18</v>
      </c>
      <c r="I356" s="142">
        <v>11.590236686390501</v>
      </c>
      <c r="J356" s="142">
        <v>3.4044436676776599</v>
      </c>
      <c r="K356" s="1"/>
      <c r="L356" s="104" t="s">
        <v>1115</v>
      </c>
      <c r="M356" s="411">
        <v>23</v>
      </c>
      <c r="N356" s="310">
        <f t="shared" si="31"/>
        <v>4.1860803727431569E-4</v>
      </c>
      <c r="O356" s="410">
        <v>12</v>
      </c>
      <c r="P356" s="410">
        <v>4</v>
      </c>
      <c r="Q356" s="410">
        <v>25</v>
      </c>
      <c r="R356" s="142">
        <v>32.230623818525501</v>
      </c>
      <c r="S356" s="142">
        <v>5.6772021118263503</v>
      </c>
      <c r="T356" s="1"/>
      <c r="U356" s="104" t="s">
        <v>1043</v>
      </c>
      <c r="V356" s="411">
        <v>31</v>
      </c>
      <c r="W356" s="499">
        <f t="shared" si="32"/>
        <v>4.075997633291697E-4</v>
      </c>
      <c r="X356" s="188">
        <v>3</v>
      </c>
      <c r="Y356" s="410">
        <v>1</v>
      </c>
      <c r="Z356" s="410">
        <v>13</v>
      </c>
      <c r="AA356" s="142">
        <v>13.0322580645161</v>
      </c>
      <c r="AB356" s="142">
        <v>3.61002189252588</v>
      </c>
      <c r="AC356" s="1"/>
      <c r="AD356" s="104" t="s">
        <v>1058</v>
      </c>
      <c r="AE356" s="411">
        <v>19</v>
      </c>
      <c r="AF356" s="499">
        <f t="shared" si="33"/>
        <v>4.2536043700188054E-4</v>
      </c>
      <c r="AG356" s="188">
        <v>2</v>
      </c>
      <c r="AH356" s="410">
        <v>1</v>
      </c>
      <c r="AI356" s="410">
        <v>9</v>
      </c>
      <c r="AJ356" s="142">
        <v>5.0747922437673099</v>
      </c>
      <c r="AK356" s="142">
        <v>2.2527299535823899</v>
      </c>
      <c r="AL356" s="1"/>
      <c r="AM356" s="104" t="s">
        <v>863</v>
      </c>
      <c r="AN356" s="411">
        <v>9</v>
      </c>
      <c r="AO356" s="499">
        <f t="shared" si="34"/>
        <v>3.4451079467156636E-4</v>
      </c>
      <c r="AP356" s="188">
        <v>5</v>
      </c>
      <c r="AQ356" s="410">
        <v>1</v>
      </c>
      <c r="AR356" s="410">
        <v>15</v>
      </c>
      <c r="AS356" s="142">
        <v>21.950617283950599</v>
      </c>
      <c r="AT356" s="142">
        <v>4.68514858717956</v>
      </c>
      <c r="AU356" s="1"/>
      <c r="AV356" s="104" t="s">
        <v>1162</v>
      </c>
      <c r="AW356" s="411">
        <v>14</v>
      </c>
      <c r="AX356" s="499">
        <f t="shared" si="35"/>
        <v>4.3374539145521576E-4</v>
      </c>
      <c r="AY356" s="188">
        <v>18</v>
      </c>
      <c r="AZ356" s="410">
        <v>1</v>
      </c>
      <c r="BA356" s="410">
        <v>41</v>
      </c>
      <c r="BB356" s="142">
        <v>192.142857142857</v>
      </c>
      <c r="BC356" s="142">
        <v>13.8615604151501</v>
      </c>
      <c r="BD356" s="75"/>
    </row>
    <row r="357" spans="2:56" ht="11.25" customHeight="1" x14ac:dyDescent="0.25">
      <c r="B357" s="113"/>
      <c r="C357" s="104" t="s">
        <v>767</v>
      </c>
      <c r="D357" s="411">
        <v>103</v>
      </c>
      <c r="E357" s="499">
        <f t="shared" si="30"/>
        <v>4.4004306440863336E-4</v>
      </c>
      <c r="F357" s="188">
        <v>1</v>
      </c>
      <c r="G357" s="410">
        <v>1</v>
      </c>
      <c r="H357" s="410">
        <v>8</v>
      </c>
      <c r="I357" s="142">
        <v>2.85644264303893</v>
      </c>
      <c r="J357" s="142">
        <v>1.6901013706399199</v>
      </c>
      <c r="K357" s="1"/>
      <c r="L357" s="104" t="s">
        <v>750</v>
      </c>
      <c r="M357" s="411">
        <v>22</v>
      </c>
      <c r="N357" s="310">
        <f t="shared" si="31"/>
        <v>4.0040768782760626E-4</v>
      </c>
      <c r="O357" s="410">
        <v>12</v>
      </c>
      <c r="P357" s="410">
        <v>1</v>
      </c>
      <c r="Q357" s="410">
        <v>50</v>
      </c>
      <c r="R357" s="142">
        <v>174.94421487603299</v>
      </c>
      <c r="S357" s="142">
        <v>13.2266479077668</v>
      </c>
      <c r="T357" s="1"/>
      <c r="U357" s="104" t="s">
        <v>1101</v>
      </c>
      <c r="V357" s="411">
        <v>31</v>
      </c>
      <c r="W357" s="499">
        <f t="shared" si="32"/>
        <v>4.075997633291697E-4</v>
      </c>
      <c r="X357" s="188">
        <v>7</v>
      </c>
      <c r="Y357" s="410">
        <v>2</v>
      </c>
      <c r="Z357" s="410">
        <v>37</v>
      </c>
      <c r="AA357" s="142">
        <v>69.9209157127992</v>
      </c>
      <c r="AB357" s="142">
        <v>8.3618727395721102</v>
      </c>
      <c r="AC357" s="1"/>
      <c r="AD357" s="104" t="s">
        <v>1143</v>
      </c>
      <c r="AE357" s="411">
        <v>19</v>
      </c>
      <c r="AF357" s="499">
        <f t="shared" si="33"/>
        <v>4.2536043700188054E-4</v>
      </c>
      <c r="AG357" s="188">
        <v>15</v>
      </c>
      <c r="AH357" s="410">
        <v>3</v>
      </c>
      <c r="AI357" s="410">
        <v>76</v>
      </c>
      <c r="AJ357" s="142">
        <v>239.983379501385</v>
      </c>
      <c r="AK357" s="142">
        <v>15.491396951256</v>
      </c>
      <c r="AL357" s="1"/>
      <c r="AM357" s="104" t="s">
        <v>878</v>
      </c>
      <c r="AN357" s="411">
        <v>9</v>
      </c>
      <c r="AO357" s="499">
        <f t="shared" si="34"/>
        <v>3.4451079467156636E-4</v>
      </c>
      <c r="AP357" s="188">
        <v>4</v>
      </c>
      <c r="AQ357" s="410">
        <v>2</v>
      </c>
      <c r="AR357" s="410">
        <v>12</v>
      </c>
      <c r="AS357" s="142">
        <v>10.4444444444444</v>
      </c>
      <c r="AT357" s="142">
        <v>3.2317865716108898</v>
      </c>
      <c r="AU357" s="1"/>
      <c r="AV357" s="104" t="s">
        <v>687</v>
      </c>
      <c r="AW357" s="411">
        <v>13</v>
      </c>
      <c r="AX357" s="499">
        <f t="shared" si="35"/>
        <v>4.0276357777984322E-4</v>
      </c>
      <c r="AY357" s="188">
        <v>9</v>
      </c>
      <c r="AZ357" s="410">
        <v>3</v>
      </c>
      <c r="BA357" s="410">
        <v>21</v>
      </c>
      <c r="BB357" s="142">
        <v>25.171597633136098</v>
      </c>
      <c r="BC357" s="142">
        <v>5.0171304181908702</v>
      </c>
      <c r="BD357" s="75"/>
    </row>
    <row r="358" spans="2:56" ht="11.25" customHeight="1" x14ac:dyDescent="0.25">
      <c r="B358" s="113"/>
      <c r="C358" s="104" t="s">
        <v>844</v>
      </c>
      <c r="D358" s="411">
        <v>103</v>
      </c>
      <c r="E358" s="499">
        <f t="shared" si="30"/>
        <v>4.4004306440863336E-4</v>
      </c>
      <c r="F358" s="188">
        <v>7</v>
      </c>
      <c r="G358" s="410">
        <v>1</v>
      </c>
      <c r="H358" s="410">
        <v>85</v>
      </c>
      <c r="I358" s="142">
        <v>109.60222452634601</v>
      </c>
      <c r="J358" s="142">
        <v>10.469108105581199</v>
      </c>
      <c r="K358" s="1"/>
      <c r="L358" s="104" t="s">
        <v>756</v>
      </c>
      <c r="M358" s="411">
        <v>22</v>
      </c>
      <c r="N358" s="310">
        <f t="shared" si="31"/>
        <v>4.0040768782760626E-4</v>
      </c>
      <c r="O358" s="410">
        <v>9</v>
      </c>
      <c r="P358" s="410">
        <v>1</v>
      </c>
      <c r="Q358" s="410">
        <v>26</v>
      </c>
      <c r="R358" s="142">
        <v>34.966942148760303</v>
      </c>
      <c r="S358" s="142">
        <v>5.9132852247088801</v>
      </c>
      <c r="T358" s="1"/>
      <c r="U358" s="104" t="s">
        <v>1111</v>
      </c>
      <c r="V358" s="411">
        <v>31</v>
      </c>
      <c r="W358" s="499">
        <f t="shared" si="32"/>
        <v>4.075997633291697E-4</v>
      </c>
      <c r="X358" s="188">
        <v>17</v>
      </c>
      <c r="Y358" s="410">
        <v>1</v>
      </c>
      <c r="Z358" s="410">
        <v>128</v>
      </c>
      <c r="AA358" s="142">
        <v>1175.6399583766899</v>
      </c>
      <c r="AB358" s="142">
        <v>34.287606483636203</v>
      </c>
      <c r="AC358" s="1"/>
      <c r="AD358" s="104" t="s">
        <v>1144</v>
      </c>
      <c r="AE358" s="411">
        <v>19</v>
      </c>
      <c r="AF358" s="499">
        <f t="shared" si="33"/>
        <v>4.2536043700188054E-4</v>
      </c>
      <c r="AG358" s="188">
        <v>16</v>
      </c>
      <c r="AH358" s="410">
        <v>3</v>
      </c>
      <c r="AI358" s="410">
        <v>39</v>
      </c>
      <c r="AJ358" s="142">
        <v>87.196675900277</v>
      </c>
      <c r="AK358" s="142">
        <v>9.3379160362618894</v>
      </c>
      <c r="AL358" s="1"/>
      <c r="AM358" s="104" t="s">
        <v>937</v>
      </c>
      <c r="AN358" s="411">
        <v>9</v>
      </c>
      <c r="AO358" s="499">
        <f t="shared" si="34"/>
        <v>3.4451079467156636E-4</v>
      </c>
      <c r="AP358" s="188">
        <v>1</v>
      </c>
      <c r="AQ358" s="410">
        <v>1</v>
      </c>
      <c r="AR358" s="410">
        <v>4</v>
      </c>
      <c r="AS358" s="142">
        <v>1.2098765432098799</v>
      </c>
      <c r="AT358" s="142">
        <v>1.0999438818457401</v>
      </c>
      <c r="AU358" s="1"/>
      <c r="AV358" s="104" t="s">
        <v>710</v>
      </c>
      <c r="AW358" s="411">
        <v>13</v>
      </c>
      <c r="AX358" s="499">
        <f t="shared" si="35"/>
        <v>4.0276357777984322E-4</v>
      </c>
      <c r="AY358" s="188">
        <v>7</v>
      </c>
      <c r="AZ358" s="410">
        <v>1</v>
      </c>
      <c r="BA358" s="410">
        <v>22</v>
      </c>
      <c r="BB358" s="142">
        <v>33.455621301775103</v>
      </c>
      <c r="BC358" s="142">
        <v>5.7840834452638301</v>
      </c>
      <c r="BD358" s="75"/>
    </row>
    <row r="359" spans="2:56" ht="11.25" customHeight="1" x14ac:dyDescent="0.25">
      <c r="B359" s="113"/>
      <c r="C359" s="104" t="s">
        <v>1044</v>
      </c>
      <c r="D359" s="411">
        <v>102</v>
      </c>
      <c r="E359" s="499">
        <f t="shared" si="30"/>
        <v>4.3577080164738453E-4</v>
      </c>
      <c r="F359" s="188">
        <v>8</v>
      </c>
      <c r="G359" s="410">
        <v>1</v>
      </c>
      <c r="H359" s="410">
        <v>42</v>
      </c>
      <c r="I359" s="142">
        <v>68.135717031910801</v>
      </c>
      <c r="J359" s="142">
        <v>8.2544362031522702</v>
      </c>
      <c r="K359" s="1"/>
      <c r="L359" s="104" t="s">
        <v>872</v>
      </c>
      <c r="M359" s="411">
        <v>22</v>
      </c>
      <c r="N359" s="310">
        <f t="shared" si="31"/>
        <v>4.0040768782760626E-4</v>
      </c>
      <c r="O359" s="410">
        <v>2</v>
      </c>
      <c r="P359" s="410">
        <v>1</v>
      </c>
      <c r="Q359" s="410">
        <v>3</v>
      </c>
      <c r="R359" s="142">
        <v>0.421487603305785</v>
      </c>
      <c r="S359" s="142">
        <v>0.64922076623116798</v>
      </c>
      <c r="T359" s="1"/>
      <c r="U359" s="104" t="s">
        <v>737</v>
      </c>
      <c r="V359" s="411">
        <v>30</v>
      </c>
      <c r="W359" s="499">
        <f t="shared" si="32"/>
        <v>3.9445138386693838E-4</v>
      </c>
      <c r="X359" s="188">
        <v>5</v>
      </c>
      <c r="Y359" s="410">
        <v>1</v>
      </c>
      <c r="Z359" s="410">
        <v>22</v>
      </c>
      <c r="AA359" s="142">
        <v>23.288888888888899</v>
      </c>
      <c r="AB359" s="142">
        <v>4.8258562855610299</v>
      </c>
      <c r="AC359" s="1"/>
      <c r="AD359" s="104" t="s">
        <v>850</v>
      </c>
      <c r="AE359" s="411">
        <v>18</v>
      </c>
      <c r="AF359" s="499">
        <f t="shared" si="33"/>
        <v>4.0297304558072891E-4</v>
      </c>
      <c r="AG359" s="188">
        <v>4</v>
      </c>
      <c r="AH359" s="410">
        <v>1</v>
      </c>
      <c r="AI359" s="410">
        <v>23</v>
      </c>
      <c r="AJ359" s="142">
        <v>30.1635802469136</v>
      </c>
      <c r="AK359" s="142">
        <v>5.4921380396812296</v>
      </c>
      <c r="AL359" s="1"/>
      <c r="AM359" s="104" t="s">
        <v>1030</v>
      </c>
      <c r="AN359" s="411">
        <v>9</v>
      </c>
      <c r="AO359" s="499">
        <f t="shared" si="34"/>
        <v>3.4451079467156636E-4</v>
      </c>
      <c r="AP359" s="188">
        <v>7</v>
      </c>
      <c r="AQ359" s="410">
        <v>3</v>
      </c>
      <c r="AR359" s="410">
        <v>17</v>
      </c>
      <c r="AS359" s="142">
        <v>15.8024691358025</v>
      </c>
      <c r="AT359" s="142">
        <v>3.97523195999963</v>
      </c>
      <c r="AU359" s="1"/>
      <c r="AV359" s="104" t="s">
        <v>856</v>
      </c>
      <c r="AW359" s="411">
        <v>13</v>
      </c>
      <c r="AX359" s="499">
        <f t="shared" si="35"/>
        <v>4.0276357777984322E-4</v>
      </c>
      <c r="AY359" s="188">
        <v>13</v>
      </c>
      <c r="AZ359" s="410">
        <v>1</v>
      </c>
      <c r="BA359" s="410">
        <v>41</v>
      </c>
      <c r="BB359" s="142">
        <v>154.059171597633</v>
      </c>
      <c r="BC359" s="142">
        <v>12.412057508633801</v>
      </c>
      <c r="BD359" s="75"/>
    </row>
    <row r="360" spans="2:56" ht="11.25" customHeight="1" x14ac:dyDescent="0.25">
      <c r="B360" s="113"/>
      <c r="C360" s="104" t="s">
        <v>1036</v>
      </c>
      <c r="D360" s="411">
        <v>100</v>
      </c>
      <c r="E360" s="499">
        <f t="shared" si="30"/>
        <v>4.272262761248868E-4</v>
      </c>
      <c r="F360" s="188">
        <v>8</v>
      </c>
      <c r="G360" s="410">
        <v>1</v>
      </c>
      <c r="H360" s="410">
        <v>59</v>
      </c>
      <c r="I360" s="142">
        <v>116.83710000000001</v>
      </c>
      <c r="J360" s="142">
        <v>10.8091211483635</v>
      </c>
      <c r="K360" s="1"/>
      <c r="L360" s="104" t="s">
        <v>895</v>
      </c>
      <c r="M360" s="411">
        <v>22</v>
      </c>
      <c r="N360" s="310">
        <f t="shared" si="31"/>
        <v>4.0040768782760626E-4</v>
      </c>
      <c r="O360" s="410">
        <v>3</v>
      </c>
      <c r="P360" s="410">
        <v>1</v>
      </c>
      <c r="Q360" s="410">
        <v>18</v>
      </c>
      <c r="R360" s="142">
        <v>14.876033057851201</v>
      </c>
      <c r="S360" s="142">
        <v>3.85694607919935</v>
      </c>
      <c r="T360" s="1"/>
      <c r="U360" s="104" t="s">
        <v>856</v>
      </c>
      <c r="V360" s="411">
        <v>30</v>
      </c>
      <c r="W360" s="499">
        <f t="shared" si="32"/>
        <v>3.9445138386693838E-4</v>
      </c>
      <c r="X360" s="188">
        <v>9</v>
      </c>
      <c r="Y360" s="410">
        <v>1</v>
      </c>
      <c r="Z360" s="410">
        <v>65</v>
      </c>
      <c r="AA360" s="142">
        <v>163.98222222222199</v>
      </c>
      <c r="AB360" s="142">
        <v>12.805554350445799</v>
      </c>
      <c r="AC360" s="1"/>
      <c r="AD360" s="104" t="s">
        <v>942</v>
      </c>
      <c r="AE360" s="411">
        <v>18</v>
      </c>
      <c r="AF360" s="499">
        <f t="shared" si="33"/>
        <v>4.0297304558072891E-4</v>
      </c>
      <c r="AG360" s="188">
        <v>6</v>
      </c>
      <c r="AH360" s="410">
        <v>1</v>
      </c>
      <c r="AI360" s="410">
        <v>31</v>
      </c>
      <c r="AJ360" s="142">
        <v>98.246913580246897</v>
      </c>
      <c r="AK360" s="142">
        <v>9.9119581102952097</v>
      </c>
      <c r="AL360" s="1"/>
      <c r="AM360" s="104" t="s">
        <v>1071</v>
      </c>
      <c r="AN360" s="411">
        <v>9</v>
      </c>
      <c r="AO360" s="499">
        <f t="shared" si="34"/>
        <v>3.4451079467156636E-4</v>
      </c>
      <c r="AP360" s="188">
        <v>14</v>
      </c>
      <c r="AQ360" s="410">
        <v>1</v>
      </c>
      <c r="AR360" s="410">
        <v>34</v>
      </c>
      <c r="AS360" s="142">
        <v>78.172839506172807</v>
      </c>
      <c r="AT360" s="142">
        <v>8.8415405618123408</v>
      </c>
      <c r="AU360" s="1"/>
      <c r="AV360" s="104" t="s">
        <v>886</v>
      </c>
      <c r="AW360" s="411">
        <v>13</v>
      </c>
      <c r="AX360" s="499">
        <f t="shared" si="35"/>
        <v>4.0276357777984322E-4</v>
      </c>
      <c r="AY360" s="188">
        <v>5</v>
      </c>
      <c r="AZ360" s="410">
        <v>1</v>
      </c>
      <c r="BA360" s="410">
        <v>26</v>
      </c>
      <c r="BB360" s="142">
        <v>41.313609467455599</v>
      </c>
      <c r="BC360" s="142">
        <v>6.42756637207704</v>
      </c>
      <c r="BD360" s="75"/>
    </row>
    <row r="361" spans="2:56" ht="11.25" customHeight="1" x14ac:dyDescent="0.25">
      <c r="B361" s="113"/>
      <c r="C361" s="104" t="s">
        <v>1124</v>
      </c>
      <c r="D361" s="411">
        <v>100</v>
      </c>
      <c r="E361" s="499">
        <f t="shared" si="30"/>
        <v>4.272262761248868E-4</v>
      </c>
      <c r="F361" s="188">
        <v>13</v>
      </c>
      <c r="G361" s="410">
        <v>1</v>
      </c>
      <c r="H361" s="410">
        <v>65</v>
      </c>
      <c r="I361" s="142">
        <v>221.70509999999999</v>
      </c>
      <c r="J361" s="142">
        <v>14.889764941059299</v>
      </c>
      <c r="K361" s="1"/>
      <c r="L361" s="104" t="s">
        <v>947</v>
      </c>
      <c r="M361" s="411">
        <v>22</v>
      </c>
      <c r="N361" s="310">
        <f t="shared" si="31"/>
        <v>4.0040768782760626E-4</v>
      </c>
      <c r="O361" s="410">
        <v>8</v>
      </c>
      <c r="P361" s="410">
        <v>2</v>
      </c>
      <c r="Q361" s="410">
        <v>41</v>
      </c>
      <c r="R361" s="142">
        <v>79.902892561983506</v>
      </c>
      <c r="S361" s="142">
        <v>8.9388417908576692</v>
      </c>
      <c r="T361" s="1"/>
      <c r="U361" s="104" t="s">
        <v>869</v>
      </c>
      <c r="V361" s="411">
        <v>30</v>
      </c>
      <c r="W361" s="499">
        <f t="shared" si="32"/>
        <v>3.9445138386693838E-4</v>
      </c>
      <c r="X361" s="188">
        <v>8</v>
      </c>
      <c r="Y361" s="410">
        <v>1</v>
      </c>
      <c r="Z361" s="410">
        <v>28</v>
      </c>
      <c r="AA361" s="142">
        <v>40.728888888888903</v>
      </c>
      <c r="AB361" s="142">
        <v>6.3819189033462997</v>
      </c>
      <c r="AC361" s="1"/>
      <c r="AD361" s="104" t="s">
        <v>711</v>
      </c>
      <c r="AE361" s="411">
        <v>17</v>
      </c>
      <c r="AF361" s="499">
        <f t="shared" si="33"/>
        <v>3.8058565415957733E-4</v>
      </c>
      <c r="AG361" s="188">
        <v>10</v>
      </c>
      <c r="AH361" s="410">
        <v>1</v>
      </c>
      <c r="AI361" s="410">
        <v>60</v>
      </c>
      <c r="AJ361" s="142">
        <v>221.17647058823499</v>
      </c>
      <c r="AK361" s="142">
        <v>14.8720029111157</v>
      </c>
      <c r="AL361" s="1"/>
      <c r="AM361" s="104" t="s">
        <v>1449</v>
      </c>
      <c r="AN361" s="411">
        <v>9</v>
      </c>
      <c r="AO361" s="499">
        <f t="shared" si="34"/>
        <v>3.4451079467156636E-4</v>
      </c>
      <c r="AP361" s="188">
        <v>32</v>
      </c>
      <c r="AQ361" s="410">
        <v>4</v>
      </c>
      <c r="AR361" s="410">
        <v>83</v>
      </c>
      <c r="AS361" s="142">
        <v>592.17283950617298</v>
      </c>
      <c r="AT361" s="142">
        <v>24.3346016919565</v>
      </c>
      <c r="AU361" s="1"/>
      <c r="AV361" s="104" t="s">
        <v>1035</v>
      </c>
      <c r="AW361" s="411">
        <v>13</v>
      </c>
      <c r="AX361" s="499">
        <f t="shared" si="35"/>
        <v>4.0276357777984322E-4</v>
      </c>
      <c r="AY361" s="188">
        <v>11</v>
      </c>
      <c r="AZ361" s="410">
        <v>3</v>
      </c>
      <c r="BA361" s="410">
        <v>35</v>
      </c>
      <c r="BB361" s="142">
        <v>65.940828402366904</v>
      </c>
      <c r="BC361" s="142">
        <v>8.1203958279364006</v>
      </c>
      <c r="BD361" s="75"/>
    </row>
    <row r="362" spans="2:56" ht="11.25" customHeight="1" x14ac:dyDescent="0.25">
      <c r="B362" s="113"/>
      <c r="C362" s="104" t="s">
        <v>824</v>
      </c>
      <c r="D362" s="411">
        <v>99</v>
      </c>
      <c r="E362" s="499">
        <f t="shared" si="30"/>
        <v>4.229540133636379E-4</v>
      </c>
      <c r="F362" s="188">
        <v>8</v>
      </c>
      <c r="G362" s="410">
        <v>1</v>
      </c>
      <c r="H362" s="410">
        <v>49</v>
      </c>
      <c r="I362" s="142">
        <v>105.028670543822</v>
      </c>
      <c r="J362" s="142">
        <v>10.248349649764201</v>
      </c>
      <c r="K362" s="1"/>
      <c r="L362" s="104" t="s">
        <v>958</v>
      </c>
      <c r="M362" s="411">
        <v>22</v>
      </c>
      <c r="N362" s="310">
        <f t="shared" si="31"/>
        <v>4.0040768782760626E-4</v>
      </c>
      <c r="O362" s="410">
        <v>4</v>
      </c>
      <c r="P362" s="410">
        <v>1</v>
      </c>
      <c r="Q362" s="410">
        <v>17</v>
      </c>
      <c r="R362" s="142">
        <v>23.7438016528926</v>
      </c>
      <c r="S362" s="142">
        <v>4.8727611939117796</v>
      </c>
      <c r="T362" s="1"/>
      <c r="U362" s="104" t="s">
        <v>913</v>
      </c>
      <c r="V362" s="411">
        <v>30</v>
      </c>
      <c r="W362" s="499">
        <f t="shared" si="32"/>
        <v>3.9445138386693838E-4</v>
      </c>
      <c r="X362" s="188">
        <v>5</v>
      </c>
      <c r="Y362" s="410">
        <v>1</v>
      </c>
      <c r="Z362" s="410">
        <v>15</v>
      </c>
      <c r="AA362" s="142">
        <v>11.2222222222222</v>
      </c>
      <c r="AB362" s="142">
        <v>3.3499585403736298</v>
      </c>
      <c r="AC362" s="1"/>
      <c r="AD362" s="104" t="s">
        <v>725</v>
      </c>
      <c r="AE362" s="411">
        <v>17</v>
      </c>
      <c r="AF362" s="499">
        <f t="shared" si="33"/>
        <v>3.8058565415957733E-4</v>
      </c>
      <c r="AG362" s="188">
        <v>17</v>
      </c>
      <c r="AH362" s="410">
        <v>1</v>
      </c>
      <c r="AI362" s="410">
        <v>60</v>
      </c>
      <c r="AJ362" s="142">
        <v>182.96885813148799</v>
      </c>
      <c r="AK362" s="142">
        <v>13.5265981729143</v>
      </c>
      <c r="AL362" s="1"/>
      <c r="AM362" s="104" t="s">
        <v>1116</v>
      </c>
      <c r="AN362" s="411">
        <v>9</v>
      </c>
      <c r="AO362" s="499">
        <f t="shared" si="34"/>
        <v>3.4451079467156636E-4</v>
      </c>
      <c r="AP362" s="188">
        <v>13</v>
      </c>
      <c r="AQ362" s="410">
        <v>8</v>
      </c>
      <c r="AR362" s="410">
        <v>28</v>
      </c>
      <c r="AS362" s="142">
        <v>45.580246913580197</v>
      </c>
      <c r="AT362" s="142">
        <v>6.7513144582059201</v>
      </c>
      <c r="AU362" s="1"/>
      <c r="AV362" s="104" t="s">
        <v>1144</v>
      </c>
      <c r="AW362" s="411">
        <v>13</v>
      </c>
      <c r="AX362" s="499">
        <f t="shared" si="35"/>
        <v>4.0276357777984322E-4</v>
      </c>
      <c r="AY362" s="188">
        <v>10</v>
      </c>
      <c r="AZ362" s="410">
        <v>2</v>
      </c>
      <c r="BA362" s="410">
        <v>21</v>
      </c>
      <c r="BB362" s="142">
        <v>33.455621301775103</v>
      </c>
      <c r="BC362" s="142">
        <v>5.7840834452638301</v>
      </c>
      <c r="BD362" s="75"/>
    </row>
    <row r="363" spans="2:56" ht="11.25" customHeight="1" x14ac:dyDescent="0.25">
      <c r="B363" s="113"/>
      <c r="C363" s="104" t="s">
        <v>954</v>
      </c>
      <c r="D363" s="411">
        <v>91</v>
      </c>
      <c r="E363" s="499">
        <f t="shared" si="30"/>
        <v>3.8877591127364699E-4</v>
      </c>
      <c r="F363" s="188">
        <v>1</v>
      </c>
      <c r="G363" s="410">
        <v>1</v>
      </c>
      <c r="H363" s="410">
        <v>14</v>
      </c>
      <c r="I363" s="142">
        <v>2.75304914865354</v>
      </c>
      <c r="J363" s="142">
        <v>1.6592314933889001</v>
      </c>
      <c r="K363" s="1"/>
      <c r="L363" s="104" t="s">
        <v>1033</v>
      </c>
      <c r="M363" s="411">
        <v>22</v>
      </c>
      <c r="N363" s="310">
        <f t="shared" si="31"/>
        <v>4.0040768782760626E-4</v>
      </c>
      <c r="O363" s="410">
        <v>9</v>
      </c>
      <c r="P363" s="410">
        <v>1</v>
      </c>
      <c r="Q363" s="410">
        <v>44</v>
      </c>
      <c r="R363" s="142">
        <v>126.26446280991701</v>
      </c>
      <c r="S363" s="142">
        <v>11.236746095285699</v>
      </c>
      <c r="T363" s="1"/>
      <c r="U363" s="104" t="s">
        <v>1058</v>
      </c>
      <c r="V363" s="411">
        <v>30</v>
      </c>
      <c r="W363" s="499">
        <f t="shared" si="32"/>
        <v>3.9445138386693838E-4</v>
      </c>
      <c r="X363" s="188">
        <v>2</v>
      </c>
      <c r="Y363" s="410">
        <v>1</v>
      </c>
      <c r="Z363" s="410">
        <v>7</v>
      </c>
      <c r="AA363" s="142">
        <v>3.83222222222222</v>
      </c>
      <c r="AB363" s="142">
        <v>1.9576062480034699</v>
      </c>
      <c r="AC363" s="1"/>
      <c r="AD363" s="104" t="s">
        <v>729</v>
      </c>
      <c r="AE363" s="411">
        <v>17</v>
      </c>
      <c r="AF363" s="499">
        <f t="shared" si="33"/>
        <v>3.8058565415957733E-4</v>
      </c>
      <c r="AG363" s="188">
        <v>14</v>
      </c>
      <c r="AH363" s="410">
        <v>2</v>
      </c>
      <c r="AI363" s="410">
        <v>42</v>
      </c>
      <c r="AJ363" s="142">
        <v>138.17993079584801</v>
      </c>
      <c r="AK363" s="142">
        <v>11.754995993017101</v>
      </c>
      <c r="AL363" s="1"/>
      <c r="AM363" s="104" t="s">
        <v>1124</v>
      </c>
      <c r="AN363" s="411">
        <v>9</v>
      </c>
      <c r="AO363" s="499">
        <f t="shared" si="34"/>
        <v>3.4451079467156636E-4</v>
      </c>
      <c r="AP363" s="188">
        <v>19</v>
      </c>
      <c r="AQ363" s="410">
        <v>1</v>
      </c>
      <c r="AR363" s="410">
        <v>58</v>
      </c>
      <c r="AS363" s="142">
        <v>421.33333333333297</v>
      </c>
      <c r="AT363" s="142">
        <v>20.526405757787501</v>
      </c>
      <c r="AU363" s="1"/>
      <c r="AV363" s="104" t="s">
        <v>1207</v>
      </c>
      <c r="AW363" s="411">
        <v>13</v>
      </c>
      <c r="AX363" s="499">
        <f t="shared" si="35"/>
        <v>4.0276357777984322E-4</v>
      </c>
      <c r="AY363" s="188">
        <v>7</v>
      </c>
      <c r="AZ363" s="410">
        <v>2</v>
      </c>
      <c r="BA363" s="410">
        <v>18</v>
      </c>
      <c r="BB363" s="142">
        <v>15.7514792899408</v>
      </c>
      <c r="BC363" s="142">
        <v>3.9688133352352102</v>
      </c>
      <c r="BD363" s="75"/>
    </row>
    <row r="364" spans="2:56" ht="11.25" customHeight="1" x14ac:dyDescent="0.25">
      <c r="B364" s="113"/>
      <c r="C364" s="104" t="s">
        <v>961</v>
      </c>
      <c r="D364" s="411">
        <v>91</v>
      </c>
      <c r="E364" s="499">
        <f t="shared" si="30"/>
        <v>3.8877591127364699E-4</v>
      </c>
      <c r="F364" s="188">
        <v>4</v>
      </c>
      <c r="G364" s="410">
        <v>1</v>
      </c>
      <c r="H364" s="410">
        <v>27</v>
      </c>
      <c r="I364" s="142">
        <v>18.4376283057602</v>
      </c>
      <c r="J364" s="142">
        <v>4.2939059498037704</v>
      </c>
      <c r="K364" s="1"/>
      <c r="L364" s="104" t="s">
        <v>1035</v>
      </c>
      <c r="M364" s="411">
        <v>22</v>
      </c>
      <c r="N364" s="310">
        <f t="shared" si="31"/>
        <v>4.0040768782760626E-4</v>
      </c>
      <c r="O364" s="410">
        <v>10</v>
      </c>
      <c r="P364" s="410">
        <v>1</v>
      </c>
      <c r="Q364" s="410">
        <v>34</v>
      </c>
      <c r="R364" s="142">
        <v>65.247933884297495</v>
      </c>
      <c r="S364" s="142">
        <v>8.0776193203379894</v>
      </c>
      <c r="T364" s="1"/>
      <c r="U364" s="104" t="s">
        <v>714</v>
      </c>
      <c r="V364" s="411">
        <v>29</v>
      </c>
      <c r="W364" s="499">
        <f t="shared" si="32"/>
        <v>3.8130300440470711E-4</v>
      </c>
      <c r="X364" s="188">
        <v>4</v>
      </c>
      <c r="Y364" s="410">
        <v>1</v>
      </c>
      <c r="Z364" s="410">
        <v>29</v>
      </c>
      <c r="AA364" s="142">
        <v>28.1569560047562</v>
      </c>
      <c r="AB364" s="142">
        <v>5.30631284459899</v>
      </c>
      <c r="AC364" s="1"/>
      <c r="AD364" s="104" t="s">
        <v>750</v>
      </c>
      <c r="AE364" s="411">
        <v>17</v>
      </c>
      <c r="AF364" s="499">
        <f t="shared" si="33"/>
        <v>3.8058565415957733E-4</v>
      </c>
      <c r="AG364" s="188">
        <v>14</v>
      </c>
      <c r="AH364" s="410">
        <v>1</v>
      </c>
      <c r="AI364" s="410">
        <v>48</v>
      </c>
      <c r="AJ364" s="142">
        <v>139.18339100346</v>
      </c>
      <c r="AK364" s="142">
        <v>11.7976010698557</v>
      </c>
      <c r="AL364" s="1"/>
      <c r="AM364" s="104" t="s">
        <v>1135</v>
      </c>
      <c r="AN364" s="411">
        <v>9</v>
      </c>
      <c r="AO364" s="499">
        <f t="shared" si="34"/>
        <v>3.4451079467156636E-4</v>
      </c>
      <c r="AP364" s="188">
        <v>8</v>
      </c>
      <c r="AQ364" s="410">
        <v>1</v>
      </c>
      <c r="AR364" s="410">
        <v>48</v>
      </c>
      <c r="AS364" s="142">
        <v>210.17283950617301</v>
      </c>
      <c r="AT364" s="142">
        <v>14.497339049155601</v>
      </c>
      <c r="AU364" s="1"/>
      <c r="AV364" s="104" t="s">
        <v>776</v>
      </c>
      <c r="AW364" s="411">
        <v>12</v>
      </c>
      <c r="AX364" s="499">
        <f t="shared" si="35"/>
        <v>3.7178176410447068E-4</v>
      </c>
      <c r="AY364" s="188">
        <v>9</v>
      </c>
      <c r="AZ364" s="410">
        <v>1</v>
      </c>
      <c r="BA364" s="410">
        <v>23</v>
      </c>
      <c r="BB364" s="142">
        <v>54.6875</v>
      </c>
      <c r="BC364" s="142">
        <v>7.3950997288745199</v>
      </c>
      <c r="BD364" s="75"/>
    </row>
    <row r="365" spans="2:56" ht="11.25" customHeight="1" x14ac:dyDescent="0.25">
      <c r="B365" s="113"/>
      <c r="C365" s="104" t="s">
        <v>1035</v>
      </c>
      <c r="D365" s="411">
        <v>91</v>
      </c>
      <c r="E365" s="499">
        <f t="shared" si="30"/>
        <v>3.8877591127364699E-4</v>
      </c>
      <c r="F365" s="188">
        <v>11</v>
      </c>
      <c r="G365" s="410">
        <v>1</v>
      </c>
      <c r="H365" s="410">
        <v>47</v>
      </c>
      <c r="I365" s="142">
        <v>74.921144789276696</v>
      </c>
      <c r="J365" s="142">
        <v>8.6557001328186391</v>
      </c>
      <c r="K365" s="1"/>
      <c r="L365" s="104" t="s">
        <v>1113</v>
      </c>
      <c r="M365" s="411">
        <v>22</v>
      </c>
      <c r="N365" s="310">
        <f t="shared" si="31"/>
        <v>4.0040768782760626E-4</v>
      </c>
      <c r="O365" s="410">
        <v>2</v>
      </c>
      <c r="P365" s="410">
        <v>1</v>
      </c>
      <c r="Q365" s="410">
        <v>7</v>
      </c>
      <c r="R365" s="142">
        <v>1.58057851239669</v>
      </c>
      <c r="S365" s="142">
        <v>1.2572106078126699</v>
      </c>
      <c r="T365" s="1"/>
      <c r="U365" s="104" t="s">
        <v>961</v>
      </c>
      <c r="V365" s="411">
        <v>29</v>
      </c>
      <c r="W365" s="499">
        <f t="shared" si="32"/>
        <v>3.8130300440470711E-4</v>
      </c>
      <c r="X365" s="188">
        <v>5</v>
      </c>
      <c r="Y365" s="410">
        <v>1</v>
      </c>
      <c r="Z365" s="410">
        <v>20</v>
      </c>
      <c r="AA365" s="142">
        <v>17.315101070154601</v>
      </c>
      <c r="AB365" s="142">
        <v>4.1611417988521602</v>
      </c>
      <c r="AC365" s="1"/>
      <c r="AD365" s="104" t="s">
        <v>954</v>
      </c>
      <c r="AE365" s="411">
        <v>17</v>
      </c>
      <c r="AF365" s="499">
        <f t="shared" si="33"/>
        <v>3.8058565415957733E-4</v>
      </c>
      <c r="AG365" s="188">
        <v>1</v>
      </c>
      <c r="AH365" s="410">
        <v>1</v>
      </c>
      <c r="AI365" s="410">
        <v>8</v>
      </c>
      <c r="AJ365" s="142">
        <v>2.7128027681660898</v>
      </c>
      <c r="AK365" s="142">
        <v>1.6470588235294099</v>
      </c>
      <c r="AL365" s="1"/>
      <c r="AM365" s="104" t="s">
        <v>1178</v>
      </c>
      <c r="AN365" s="411">
        <v>9</v>
      </c>
      <c r="AO365" s="499">
        <f t="shared" si="34"/>
        <v>3.4451079467156636E-4</v>
      </c>
      <c r="AP365" s="188">
        <v>3</v>
      </c>
      <c r="AQ365" s="410">
        <v>2</v>
      </c>
      <c r="AR365" s="410">
        <v>9</v>
      </c>
      <c r="AS365" s="142">
        <v>4.6666666666666696</v>
      </c>
      <c r="AT365" s="142">
        <v>2.16024689946929</v>
      </c>
      <c r="AU365" s="1"/>
      <c r="AV365" s="104" t="s">
        <v>1040</v>
      </c>
      <c r="AW365" s="411">
        <v>12</v>
      </c>
      <c r="AX365" s="499">
        <f t="shared" si="35"/>
        <v>3.7178176410447068E-4</v>
      </c>
      <c r="AY365" s="188">
        <v>6</v>
      </c>
      <c r="AZ365" s="410">
        <v>1</v>
      </c>
      <c r="BA365" s="410">
        <v>16</v>
      </c>
      <c r="BB365" s="142">
        <v>12.3055555555556</v>
      </c>
      <c r="BC365" s="142">
        <v>3.50792752997486</v>
      </c>
      <c r="BD365" s="75"/>
    </row>
    <row r="366" spans="2:56" ht="11.25" customHeight="1" x14ac:dyDescent="0.25">
      <c r="B366" s="113"/>
      <c r="C366" s="104" t="s">
        <v>1193</v>
      </c>
      <c r="D366" s="411">
        <v>90</v>
      </c>
      <c r="E366" s="499">
        <f t="shared" si="30"/>
        <v>3.8450364851239809E-4</v>
      </c>
      <c r="F366" s="188">
        <v>5</v>
      </c>
      <c r="G366" s="410">
        <v>1</v>
      </c>
      <c r="H366" s="410">
        <v>17</v>
      </c>
      <c r="I366" s="142">
        <v>11.234691358024699</v>
      </c>
      <c r="J366" s="142">
        <v>3.3518191117697098</v>
      </c>
      <c r="K366" s="1"/>
      <c r="L366" s="104" t="s">
        <v>735</v>
      </c>
      <c r="M366" s="411">
        <v>21</v>
      </c>
      <c r="N366" s="310">
        <f t="shared" si="31"/>
        <v>3.8220733838089689E-4</v>
      </c>
      <c r="O366" s="410">
        <v>3</v>
      </c>
      <c r="P366" s="410">
        <v>1</v>
      </c>
      <c r="Q366" s="410">
        <v>14</v>
      </c>
      <c r="R366" s="142">
        <v>13.487528344671199</v>
      </c>
      <c r="S366" s="142">
        <v>3.6725370446969201</v>
      </c>
      <c r="T366" s="1"/>
      <c r="U366" s="104" t="s">
        <v>1449</v>
      </c>
      <c r="V366" s="411">
        <v>29</v>
      </c>
      <c r="W366" s="499">
        <f t="shared" si="32"/>
        <v>3.8130300440470711E-4</v>
      </c>
      <c r="X366" s="188">
        <v>20</v>
      </c>
      <c r="Y366" s="410">
        <v>2</v>
      </c>
      <c r="Z366" s="410">
        <v>94</v>
      </c>
      <c r="AA366" s="142">
        <v>343.77407847800202</v>
      </c>
      <c r="AB366" s="142">
        <v>18.541145554630699</v>
      </c>
      <c r="AC366" s="1"/>
      <c r="AD366" s="104" t="s">
        <v>961</v>
      </c>
      <c r="AE366" s="411">
        <v>17</v>
      </c>
      <c r="AF366" s="499">
        <f t="shared" si="33"/>
        <v>3.8058565415957733E-4</v>
      </c>
      <c r="AG366" s="188">
        <v>3</v>
      </c>
      <c r="AH366" s="410">
        <v>1</v>
      </c>
      <c r="AI366" s="410">
        <v>7</v>
      </c>
      <c r="AJ366" s="142">
        <v>5.12110726643599</v>
      </c>
      <c r="AK366" s="142">
        <v>2.26298636019663</v>
      </c>
      <c r="AL366" s="1"/>
      <c r="AM366" s="104" t="s">
        <v>1180</v>
      </c>
      <c r="AN366" s="411">
        <v>9</v>
      </c>
      <c r="AO366" s="499">
        <f t="shared" si="34"/>
        <v>3.4451079467156636E-4</v>
      </c>
      <c r="AP366" s="188">
        <v>2</v>
      </c>
      <c r="AQ366" s="410">
        <v>1</v>
      </c>
      <c r="AR366" s="410">
        <v>11</v>
      </c>
      <c r="AS366" s="142">
        <v>10.0246913580247</v>
      </c>
      <c r="AT366" s="142">
        <v>3.16617929972778</v>
      </c>
      <c r="AU366" s="1"/>
      <c r="AV366" s="104" t="s">
        <v>1041</v>
      </c>
      <c r="AW366" s="411">
        <v>12</v>
      </c>
      <c r="AX366" s="499">
        <f t="shared" si="35"/>
        <v>3.7178176410447068E-4</v>
      </c>
      <c r="AY366" s="188">
        <v>6</v>
      </c>
      <c r="AZ366" s="410">
        <v>2</v>
      </c>
      <c r="BA366" s="410">
        <v>14</v>
      </c>
      <c r="BB366" s="142">
        <v>12.3888888888889</v>
      </c>
      <c r="BC366" s="142">
        <v>3.5197853469904801</v>
      </c>
      <c r="BD366" s="75"/>
    </row>
    <row r="367" spans="2:56" ht="11.25" customHeight="1" x14ac:dyDescent="0.25">
      <c r="B367" s="113"/>
      <c r="C367" s="104" t="s">
        <v>711</v>
      </c>
      <c r="D367" s="411">
        <v>88</v>
      </c>
      <c r="E367" s="499">
        <f t="shared" si="30"/>
        <v>3.7595912298990036E-4</v>
      </c>
      <c r="F367" s="188">
        <v>5</v>
      </c>
      <c r="G367" s="410">
        <v>1</v>
      </c>
      <c r="H367" s="410">
        <v>69</v>
      </c>
      <c r="I367" s="142">
        <v>107.19163223140499</v>
      </c>
      <c r="J367" s="142">
        <v>10.353339182669799</v>
      </c>
      <c r="K367" s="1"/>
      <c r="L367" s="104" t="s">
        <v>975</v>
      </c>
      <c r="M367" s="411">
        <v>21</v>
      </c>
      <c r="N367" s="310">
        <f t="shared" si="31"/>
        <v>3.8220733838089689E-4</v>
      </c>
      <c r="O367" s="410">
        <v>3</v>
      </c>
      <c r="P367" s="410">
        <v>1</v>
      </c>
      <c r="Q367" s="410">
        <v>10</v>
      </c>
      <c r="R367" s="142">
        <v>6.0952380952380896</v>
      </c>
      <c r="S367" s="142">
        <v>2.4688535993934702</v>
      </c>
      <c r="T367" s="1"/>
      <c r="U367" s="104" t="s">
        <v>1075</v>
      </c>
      <c r="V367" s="411">
        <v>29</v>
      </c>
      <c r="W367" s="499">
        <f t="shared" si="32"/>
        <v>3.8130300440470711E-4</v>
      </c>
      <c r="X367" s="188">
        <v>15</v>
      </c>
      <c r="Y367" s="410">
        <v>2</v>
      </c>
      <c r="Z367" s="410">
        <v>82</v>
      </c>
      <c r="AA367" s="142">
        <v>372.87277051129598</v>
      </c>
      <c r="AB367" s="142">
        <v>19.3099137882927</v>
      </c>
      <c r="AC367" s="1"/>
      <c r="AD367" s="104" t="s">
        <v>1203</v>
      </c>
      <c r="AE367" s="411">
        <v>17</v>
      </c>
      <c r="AF367" s="499">
        <f t="shared" si="33"/>
        <v>3.8058565415957733E-4</v>
      </c>
      <c r="AG367" s="188">
        <v>2</v>
      </c>
      <c r="AH367" s="410">
        <v>1</v>
      </c>
      <c r="AI367" s="410">
        <v>10</v>
      </c>
      <c r="AJ367" s="142">
        <v>7.8200692041522499</v>
      </c>
      <c r="AK367" s="142">
        <v>2.7964386644717001</v>
      </c>
      <c r="AL367" s="1"/>
      <c r="AM367" s="104" t="s">
        <v>1195</v>
      </c>
      <c r="AN367" s="411">
        <v>9</v>
      </c>
      <c r="AO367" s="499">
        <f t="shared" si="34"/>
        <v>3.4451079467156636E-4</v>
      </c>
      <c r="AP367" s="188">
        <v>5</v>
      </c>
      <c r="AQ367" s="410">
        <v>1</v>
      </c>
      <c r="AR367" s="410">
        <v>11</v>
      </c>
      <c r="AS367" s="142">
        <v>11.3333333333333</v>
      </c>
      <c r="AT367" s="142">
        <v>3.3665016461206898</v>
      </c>
      <c r="AU367" s="1"/>
      <c r="AV367" s="104" t="s">
        <v>1068</v>
      </c>
      <c r="AW367" s="411">
        <v>12</v>
      </c>
      <c r="AX367" s="499">
        <f t="shared" si="35"/>
        <v>3.7178176410447068E-4</v>
      </c>
      <c r="AY367" s="188">
        <v>30</v>
      </c>
      <c r="AZ367" s="410">
        <v>4</v>
      </c>
      <c r="BA367" s="410">
        <v>72</v>
      </c>
      <c r="BB367" s="142">
        <v>523.743055555556</v>
      </c>
      <c r="BC367" s="142">
        <v>22.885433261259301</v>
      </c>
      <c r="BD367" s="75"/>
    </row>
    <row r="368" spans="2:56" ht="11.25" customHeight="1" x14ac:dyDescent="0.25">
      <c r="B368" s="113"/>
      <c r="C368" s="104" t="s">
        <v>779</v>
      </c>
      <c r="D368" s="411">
        <v>88</v>
      </c>
      <c r="E368" s="499">
        <f t="shared" si="30"/>
        <v>3.7595912298990036E-4</v>
      </c>
      <c r="F368" s="188">
        <v>14</v>
      </c>
      <c r="G368" s="410">
        <v>1</v>
      </c>
      <c r="H368" s="410">
        <v>57</v>
      </c>
      <c r="I368" s="142">
        <v>104.444214876033</v>
      </c>
      <c r="J368" s="142">
        <v>10.2197952462871</v>
      </c>
      <c r="K368" s="1"/>
      <c r="L368" s="104" t="s">
        <v>1027</v>
      </c>
      <c r="M368" s="411">
        <v>21</v>
      </c>
      <c r="N368" s="310">
        <f t="shared" si="31"/>
        <v>3.8220733838089689E-4</v>
      </c>
      <c r="O368" s="410">
        <v>10</v>
      </c>
      <c r="P368" s="410">
        <v>1</v>
      </c>
      <c r="Q368" s="410">
        <v>45</v>
      </c>
      <c r="R368" s="142">
        <v>127.18820861678</v>
      </c>
      <c r="S368" s="142">
        <v>11.277774985199001</v>
      </c>
      <c r="T368" s="1"/>
      <c r="U368" s="104" t="s">
        <v>1147</v>
      </c>
      <c r="V368" s="411">
        <v>29</v>
      </c>
      <c r="W368" s="499">
        <f t="shared" si="32"/>
        <v>3.8130300440470711E-4</v>
      </c>
      <c r="X368" s="188">
        <v>5</v>
      </c>
      <c r="Y368" s="410">
        <v>1</v>
      </c>
      <c r="Z368" s="410">
        <v>22</v>
      </c>
      <c r="AA368" s="142">
        <v>19.1438763376932</v>
      </c>
      <c r="AB368" s="142">
        <v>4.3753715656722498</v>
      </c>
      <c r="AC368" s="1"/>
      <c r="AD368" s="104" t="s">
        <v>779</v>
      </c>
      <c r="AE368" s="411">
        <v>16</v>
      </c>
      <c r="AF368" s="499">
        <f t="shared" si="33"/>
        <v>3.5819826273842574E-4</v>
      </c>
      <c r="AG368" s="188">
        <v>13</v>
      </c>
      <c r="AH368" s="410">
        <v>5</v>
      </c>
      <c r="AI368" s="410">
        <v>26</v>
      </c>
      <c r="AJ368" s="142">
        <v>27.58984375</v>
      </c>
      <c r="AK368" s="142">
        <v>5.25260352111217</v>
      </c>
      <c r="AL368" s="1"/>
      <c r="AM368" s="104" t="s">
        <v>678</v>
      </c>
      <c r="AN368" s="411">
        <v>8</v>
      </c>
      <c r="AO368" s="499">
        <f t="shared" si="34"/>
        <v>3.062318174858368E-4</v>
      </c>
      <c r="AP368" s="188">
        <v>10</v>
      </c>
      <c r="AQ368" s="410">
        <v>5</v>
      </c>
      <c r="AR368" s="410">
        <v>16</v>
      </c>
      <c r="AS368" s="142">
        <v>14.4375</v>
      </c>
      <c r="AT368" s="142">
        <v>3.79967103839267</v>
      </c>
      <c r="AU368" s="1"/>
      <c r="AV368" s="104" t="s">
        <v>1070</v>
      </c>
      <c r="AW368" s="411">
        <v>12</v>
      </c>
      <c r="AX368" s="499">
        <f t="shared" si="35"/>
        <v>3.7178176410447068E-4</v>
      </c>
      <c r="AY368" s="188">
        <v>15</v>
      </c>
      <c r="AZ368" s="410">
        <v>6</v>
      </c>
      <c r="BA368" s="410">
        <v>29</v>
      </c>
      <c r="BB368" s="142">
        <v>29.8055555555555</v>
      </c>
      <c r="BC368" s="142">
        <v>5.4594464513864001</v>
      </c>
      <c r="BD368" s="75"/>
    </row>
    <row r="369" spans="2:56" ht="11.25" customHeight="1" x14ac:dyDescent="0.25">
      <c r="B369" s="113"/>
      <c r="C369" s="104" t="s">
        <v>966</v>
      </c>
      <c r="D369" s="411">
        <v>88</v>
      </c>
      <c r="E369" s="499">
        <f t="shared" si="30"/>
        <v>3.7595912298990036E-4</v>
      </c>
      <c r="F369" s="188">
        <v>3</v>
      </c>
      <c r="G369" s="410">
        <v>1</v>
      </c>
      <c r="H369" s="410">
        <v>12</v>
      </c>
      <c r="I369" s="142">
        <v>4.8149535123966896</v>
      </c>
      <c r="J369" s="142">
        <v>2.1943002329664698</v>
      </c>
      <c r="K369" s="1"/>
      <c r="L369" s="104" t="s">
        <v>1099</v>
      </c>
      <c r="M369" s="411">
        <v>21</v>
      </c>
      <c r="N369" s="310">
        <f t="shared" si="31"/>
        <v>3.8220733838089689E-4</v>
      </c>
      <c r="O369" s="410">
        <v>6</v>
      </c>
      <c r="P369" s="410">
        <v>1</v>
      </c>
      <c r="Q369" s="410">
        <v>34</v>
      </c>
      <c r="R369" s="142">
        <v>50.371882086167801</v>
      </c>
      <c r="S369" s="142">
        <v>7.0973151322290704</v>
      </c>
      <c r="T369" s="1"/>
      <c r="U369" s="104" t="s">
        <v>957</v>
      </c>
      <c r="V369" s="411">
        <v>28</v>
      </c>
      <c r="W369" s="499">
        <f t="shared" si="32"/>
        <v>3.6815462494247585E-4</v>
      </c>
      <c r="X369" s="188">
        <v>7</v>
      </c>
      <c r="Y369" s="410">
        <v>1</v>
      </c>
      <c r="Z369" s="410">
        <v>21</v>
      </c>
      <c r="AA369" s="142">
        <v>25.5969387755102</v>
      </c>
      <c r="AB369" s="142">
        <v>5.0593417334185098</v>
      </c>
      <c r="AC369" s="1"/>
      <c r="AD369" s="104" t="s">
        <v>975</v>
      </c>
      <c r="AE369" s="411">
        <v>16</v>
      </c>
      <c r="AF369" s="499">
        <f t="shared" si="33"/>
        <v>3.5819826273842574E-4</v>
      </c>
      <c r="AG369" s="188">
        <v>3</v>
      </c>
      <c r="AH369" s="410">
        <v>1</v>
      </c>
      <c r="AI369" s="410">
        <v>6</v>
      </c>
      <c r="AJ369" s="142">
        <v>2.375</v>
      </c>
      <c r="AK369" s="142">
        <v>1.54110350074224</v>
      </c>
      <c r="AL369" s="1"/>
      <c r="AM369" s="104" t="s">
        <v>697</v>
      </c>
      <c r="AN369" s="411">
        <v>8</v>
      </c>
      <c r="AO369" s="499">
        <f t="shared" si="34"/>
        <v>3.062318174858368E-4</v>
      </c>
      <c r="AP369" s="188">
        <v>6</v>
      </c>
      <c r="AQ369" s="410">
        <v>1</v>
      </c>
      <c r="AR369" s="410">
        <v>15</v>
      </c>
      <c r="AS369" s="142">
        <v>29.1875</v>
      </c>
      <c r="AT369" s="142">
        <v>5.4025456962435801</v>
      </c>
      <c r="AU369" s="1"/>
      <c r="AV369" s="104" t="s">
        <v>1121</v>
      </c>
      <c r="AW369" s="411">
        <v>12</v>
      </c>
      <c r="AX369" s="499">
        <f t="shared" si="35"/>
        <v>3.7178176410447068E-4</v>
      </c>
      <c r="AY369" s="188">
        <v>3</v>
      </c>
      <c r="AZ369" s="410">
        <v>1</v>
      </c>
      <c r="BA369" s="410">
        <v>13</v>
      </c>
      <c r="BB369" s="142">
        <v>11.2430555555556</v>
      </c>
      <c r="BC369" s="142">
        <v>3.3530665897884502</v>
      </c>
      <c r="BD369" s="75"/>
    </row>
    <row r="370" spans="2:56" ht="11.25" customHeight="1" x14ac:dyDescent="0.25">
      <c r="B370" s="113"/>
      <c r="C370" s="104" t="s">
        <v>1009</v>
      </c>
      <c r="D370" s="411">
        <v>88</v>
      </c>
      <c r="E370" s="499">
        <f t="shared" si="30"/>
        <v>3.7595912298990036E-4</v>
      </c>
      <c r="F370" s="188">
        <v>6</v>
      </c>
      <c r="G370" s="410">
        <v>1</v>
      </c>
      <c r="H370" s="410">
        <v>38</v>
      </c>
      <c r="I370" s="142">
        <v>63.489540289256198</v>
      </c>
      <c r="J370" s="142">
        <v>7.9680323976033298</v>
      </c>
      <c r="K370" s="1"/>
      <c r="L370" s="104" t="s">
        <v>1180</v>
      </c>
      <c r="M370" s="411">
        <v>21</v>
      </c>
      <c r="N370" s="310">
        <f t="shared" si="31"/>
        <v>3.8220733838089689E-4</v>
      </c>
      <c r="O370" s="410">
        <v>1</v>
      </c>
      <c r="P370" s="410">
        <v>1</v>
      </c>
      <c r="Q370" s="410">
        <v>3</v>
      </c>
      <c r="R370" s="142">
        <v>0.29931972789115602</v>
      </c>
      <c r="S370" s="142">
        <v>0.54710120443219301</v>
      </c>
      <c r="T370" s="1"/>
      <c r="U370" s="104" t="s">
        <v>1009</v>
      </c>
      <c r="V370" s="411">
        <v>28</v>
      </c>
      <c r="W370" s="499">
        <f t="shared" si="32"/>
        <v>3.6815462494247585E-4</v>
      </c>
      <c r="X370" s="188">
        <v>6</v>
      </c>
      <c r="Y370" s="410">
        <v>1</v>
      </c>
      <c r="Z370" s="410">
        <v>18</v>
      </c>
      <c r="AA370" s="142">
        <v>35.952806122448997</v>
      </c>
      <c r="AB370" s="142">
        <v>5.9960658871003902</v>
      </c>
      <c r="AC370" s="1"/>
      <c r="AD370" s="104" t="s">
        <v>1009</v>
      </c>
      <c r="AE370" s="411">
        <v>16</v>
      </c>
      <c r="AF370" s="499">
        <f t="shared" si="33"/>
        <v>3.5819826273842574E-4</v>
      </c>
      <c r="AG370" s="188">
        <v>13</v>
      </c>
      <c r="AH370" s="410">
        <v>1</v>
      </c>
      <c r="AI370" s="410">
        <v>38</v>
      </c>
      <c r="AJ370" s="142">
        <v>145.375</v>
      </c>
      <c r="AK370" s="142">
        <v>12.057155551787501</v>
      </c>
      <c r="AL370" s="1"/>
      <c r="AM370" s="104" t="s">
        <v>705</v>
      </c>
      <c r="AN370" s="411">
        <v>8</v>
      </c>
      <c r="AO370" s="499">
        <f t="shared" si="34"/>
        <v>3.062318174858368E-4</v>
      </c>
      <c r="AP370" s="188">
        <v>6</v>
      </c>
      <c r="AQ370" s="410">
        <v>2</v>
      </c>
      <c r="AR370" s="410">
        <v>10</v>
      </c>
      <c r="AS370" s="142">
        <v>5</v>
      </c>
      <c r="AT370" s="142">
        <v>2.2360679774997898</v>
      </c>
      <c r="AU370" s="1"/>
      <c r="AV370" s="104" t="s">
        <v>1192</v>
      </c>
      <c r="AW370" s="411">
        <v>12</v>
      </c>
      <c r="AX370" s="499">
        <f t="shared" si="35"/>
        <v>3.7178176410447068E-4</v>
      </c>
      <c r="AY370" s="188">
        <v>5</v>
      </c>
      <c r="AZ370" s="410">
        <v>3</v>
      </c>
      <c r="BA370" s="410">
        <v>9</v>
      </c>
      <c r="BB370" s="142">
        <v>4.3888888888888902</v>
      </c>
      <c r="BC370" s="142">
        <v>2.0949675149960898</v>
      </c>
      <c r="BD370" s="75"/>
    </row>
    <row r="371" spans="2:56" ht="11.25" customHeight="1" x14ac:dyDescent="0.25">
      <c r="B371" s="113"/>
      <c r="C371" s="104" t="s">
        <v>1180</v>
      </c>
      <c r="D371" s="411">
        <v>88</v>
      </c>
      <c r="E371" s="499">
        <f t="shared" si="30"/>
        <v>3.7595912298990036E-4</v>
      </c>
      <c r="F371" s="188">
        <v>3</v>
      </c>
      <c r="G371" s="410">
        <v>1</v>
      </c>
      <c r="H371" s="410">
        <v>54</v>
      </c>
      <c r="I371" s="142">
        <v>58.313920454545503</v>
      </c>
      <c r="J371" s="142">
        <v>7.6363551812723802</v>
      </c>
      <c r="K371" s="1"/>
      <c r="L371" s="104" t="s">
        <v>700</v>
      </c>
      <c r="M371" s="411">
        <v>20</v>
      </c>
      <c r="N371" s="310">
        <f t="shared" si="31"/>
        <v>3.6400698893418752E-4</v>
      </c>
      <c r="O371" s="410">
        <v>6</v>
      </c>
      <c r="P371" s="410">
        <v>1</v>
      </c>
      <c r="Q371" s="410">
        <v>21</v>
      </c>
      <c r="R371" s="142">
        <v>32.927500000000002</v>
      </c>
      <c r="S371" s="142">
        <v>5.7382488618044398</v>
      </c>
      <c r="T371" s="1"/>
      <c r="U371" s="104" t="s">
        <v>1110</v>
      </c>
      <c r="V371" s="411">
        <v>28</v>
      </c>
      <c r="W371" s="499">
        <f t="shared" si="32"/>
        <v>3.6815462494247585E-4</v>
      </c>
      <c r="X371" s="188">
        <v>12</v>
      </c>
      <c r="Y371" s="410">
        <v>1</v>
      </c>
      <c r="Z371" s="410">
        <v>48</v>
      </c>
      <c r="AA371" s="142">
        <v>149.738520408163</v>
      </c>
      <c r="AB371" s="142">
        <v>12.2367691981243</v>
      </c>
      <c r="AC371" s="1"/>
      <c r="AD371" s="104" t="s">
        <v>1028</v>
      </c>
      <c r="AE371" s="411">
        <v>16</v>
      </c>
      <c r="AF371" s="499">
        <f t="shared" si="33"/>
        <v>3.5819826273842574E-4</v>
      </c>
      <c r="AG371" s="188">
        <v>8</v>
      </c>
      <c r="AH371" s="410">
        <v>1</v>
      </c>
      <c r="AI371" s="410">
        <v>28</v>
      </c>
      <c r="AJ371" s="142">
        <v>73.609375</v>
      </c>
      <c r="AK371" s="142">
        <v>8.5795906079486102</v>
      </c>
      <c r="AL371" s="1"/>
      <c r="AM371" s="104" t="s">
        <v>813</v>
      </c>
      <c r="AN371" s="411">
        <v>8</v>
      </c>
      <c r="AO371" s="499">
        <f t="shared" si="34"/>
        <v>3.062318174858368E-4</v>
      </c>
      <c r="AP371" s="188">
        <v>10</v>
      </c>
      <c r="AQ371" s="410">
        <v>2</v>
      </c>
      <c r="AR371" s="410">
        <v>27</v>
      </c>
      <c r="AS371" s="142">
        <v>66.734375</v>
      </c>
      <c r="AT371" s="142">
        <v>8.1691110287472508</v>
      </c>
      <c r="AU371" s="1"/>
      <c r="AV371" s="104" t="s">
        <v>678</v>
      </c>
      <c r="AW371" s="411">
        <v>11</v>
      </c>
      <c r="AX371" s="499">
        <f t="shared" si="35"/>
        <v>3.4079995042909814E-4</v>
      </c>
      <c r="AY371" s="188">
        <v>8</v>
      </c>
      <c r="AZ371" s="410">
        <v>1</v>
      </c>
      <c r="BA371" s="410">
        <v>19</v>
      </c>
      <c r="BB371" s="142">
        <v>28.925619834710702</v>
      </c>
      <c r="BC371" s="142">
        <v>5.3782543482723799</v>
      </c>
      <c r="BD371" s="75"/>
    </row>
    <row r="372" spans="2:56" ht="11.25" customHeight="1" x14ac:dyDescent="0.25">
      <c r="B372" s="113"/>
      <c r="C372" s="104" t="s">
        <v>725</v>
      </c>
      <c r="D372" s="411">
        <v>87</v>
      </c>
      <c r="E372" s="499">
        <f t="shared" si="30"/>
        <v>3.7168686022865153E-4</v>
      </c>
      <c r="F372" s="188">
        <v>14</v>
      </c>
      <c r="G372" s="410">
        <v>1</v>
      </c>
      <c r="H372" s="410">
        <v>60</v>
      </c>
      <c r="I372" s="142">
        <v>89.887699828246795</v>
      </c>
      <c r="J372" s="142">
        <v>9.4809123942923694</v>
      </c>
      <c r="K372" s="1"/>
      <c r="L372" s="104" t="s">
        <v>813</v>
      </c>
      <c r="M372" s="411">
        <v>20</v>
      </c>
      <c r="N372" s="310">
        <f t="shared" si="31"/>
        <v>3.6400698893418752E-4</v>
      </c>
      <c r="O372" s="410">
        <v>11</v>
      </c>
      <c r="P372" s="410">
        <v>1</v>
      </c>
      <c r="Q372" s="410">
        <v>42</v>
      </c>
      <c r="R372" s="142">
        <v>132.8475</v>
      </c>
      <c r="S372" s="142">
        <v>11.5259489847908</v>
      </c>
      <c r="T372" s="1"/>
      <c r="U372" s="104" t="s">
        <v>1144</v>
      </c>
      <c r="V372" s="411">
        <v>28</v>
      </c>
      <c r="W372" s="499">
        <f t="shared" si="32"/>
        <v>3.6815462494247585E-4</v>
      </c>
      <c r="X372" s="188">
        <v>19</v>
      </c>
      <c r="Y372" s="410">
        <v>1</v>
      </c>
      <c r="Z372" s="410">
        <v>90</v>
      </c>
      <c r="AA372" s="142">
        <v>446.19387755102002</v>
      </c>
      <c r="AB372" s="142">
        <v>21.123301767266899</v>
      </c>
      <c r="AC372" s="1"/>
      <c r="AD372" s="104" t="s">
        <v>1449</v>
      </c>
      <c r="AE372" s="411">
        <v>16</v>
      </c>
      <c r="AF372" s="499">
        <f t="shared" si="33"/>
        <v>3.5819826273842574E-4</v>
      </c>
      <c r="AG372" s="188">
        <v>26</v>
      </c>
      <c r="AH372" s="410">
        <v>1</v>
      </c>
      <c r="AI372" s="410">
        <v>189</v>
      </c>
      <c r="AJ372" s="142">
        <v>1982.625</v>
      </c>
      <c r="AK372" s="142">
        <v>44.526677396814598</v>
      </c>
      <c r="AL372" s="1"/>
      <c r="AM372" s="104" t="s">
        <v>826</v>
      </c>
      <c r="AN372" s="411">
        <v>8</v>
      </c>
      <c r="AO372" s="499">
        <f t="shared" si="34"/>
        <v>3.062318174858368E-4</v>
      </c>
      <c r="AP372" s="188">
        <v>6</v>
      </c>
      <c r="AQ372" s="410">
        <v>1</v>
      </c>
      <c r="AR372" s="410">
        <v>23</v>
      </c>
      <c r="AS372" s="142">
        <v>44.109375</v>
      </c>
      <c r="AT372" s="142">
        <v>6.6414889143926201</v>
      </c>
      <c r="AU372" s="1"/>
      <c r="AV372" s="104" t="s">
        <v>768</v>
      </c>
      <c r="AW372" s="411">
        <v>11</v>
      </c>
      <c r="AX372" s="499">
        <f t="shared" si="35"/>
        <v>3.4079995042909814E-4</v>
      </c>
      <c r="AY372" s="188">
        <v>1</v>
      </c>
      <c r="AZ372" s="410">
        <v>1</v>
      </c>
      <c r="BA372" s="410">
        <v>3</v>
      </c>
      <c r="BB372" s="142">
        <v>0.330578512396694</v>
      </c>
      <c r="BC372" s="142">
        <v>0.57495957457606905</v>
      </c>
      <c r="BD372" s="75"/>
    </row>
    <row r="373" spans="2:56" ht="11.25" customHeight="1" x14ac:dyDescent="0.25">
      <c r="B373" s="113"/>
      <c r="C373" s="104" t="s">
        <v>714</v>
      </c>
      <c r="D373" s="411">
        <v>86</v>
      </c>
      <c r="E373" s="499">
        <f t="shared" si="30"/>
        <v>3.6741459746740264E-4</v>
      </c>
      <c r="F373" s="188">
        <v>5</v>
      </c>
      <c r="G373" s="410">
        <v>1</v>
      </c>
      <c r="H373" s="410">
        <v>48</v>
      </c>
      <c r="I373" s="142">
        <v>49.105056787452703</v>
      </c>
      <c r="J373" s="142">
        <v>7.0075000383483896</v>
      </c>
      <c r="K373" s="1"/>
      <c r="L373" s="104" t="s">
        <v>969</v>
      </c>
      <c r="M373" s="411">
        <v>20</v>
      </c>
      <c r="N373" s="310">
        <f t="shared" si="31"/>
        <v>3.6400698893418752E-4</v>
      </c>
      <c r="O373" s="410">
        <v>1</v>
      </c>
      <c r="P373" s="410">
        <v>1</v>
      </c>
      <c r="Q373" s="410">
        <v>3</v>
      </c>
      <c r="R373" s="142">
        <v>0.42749999999999999</v>
      </c>
      <c r="S373" s="142">
        <v>0.65383484153110105</v>
      </c>
      <c r="T373" s="1"/>
      <c r="U373" s="104" t="s">
        <v>1150</v>
      </c>
      <c r="V373" s="411">
        <v>28</v>
      </c>
      <c r="W373" s="499">
        <f t="shared" si="32"/>
        <v>3.6815462494247585E-4</v>
      </c>
      <c r="X373" s="188">
        <v>19</v>
      </c>
      <c r="Y373" s="410">
        <v>1</v>
      </c>
      <c r="Z373" s="410">
        <v>48</v>
      </c>
      <c r="AA373" s="142">
        <v>174.39158163265299</v>
      </c>
      <c r="AB373" s="142">
        <v>13.2057404802856</v>
      </c>
      <c r="AC373" s="1"/>
      <c r="AD373" s="104" t="s">
        <v>1202</v>
      </c>
      <c r="AE373" s="411">
        <v>16</v>
      </c>
      <c r="AF373" s="499">
        <f t="shared" si="33"/>
        <v>3.5819826273842574E-4</v>
      </c>
      <c r="AG373" s="188">
        <v>11</v>
      </c>
      <c r="AH373" s="410">
        <v>2</v>
      </c>
      <c r="AI373" s="410">
        <v>25</v>
      </c>
      <c r="AJ373" s="142">
        <v>31.52734375</v>
      </c>
      <c r="AK373" s="142">
        <v>5.6149215266110399</v>
      </c>
      <c r="AL373" s="1"/>
      <c r="AM373" s="104" t="s">
        <v>885</v>
      </c>
      <c r="AN373" s="411">
        <v>8</v>
      </c>
      <c r="AO373" s="499">
        <f t="shared" si="34"/>
        <v>3.062318174858368E-4</v>
      </c>
      <c r="AP373" s="188">
        <v>3</v>
      </c>
      <c r="AQ373" s="410">
        <v>2</v>
      </c>
      <c r="AR373" s="410">
        <v>5</v>
      </c>
      <c r="AS373" s="142">
        <v>1.25</v>
      </c>
      <c r="AT373" s="142">
        <v>1.11803398874989</v>
      </c>
      <c r="AU373" s="1"/>
      <c r="AV373" s="104" t="s">
        <v>775</v>
      </c>
      <c r="AW373" s="411">
        <v>11</v>
      </c>
      <c r="AX373" s="499">
        <f t="shared" si="35"/>
        <v>3.4079995042909814E-4</v>
      </c>
      <c r="AY373" s="188">
        <v>18</v>
      </c>
      <c r="AZ373" s="410">
        <v>6</v>
      </c>
      <c r="BA373" s="410">
        <v>40</v>
      </c>
      <c r="BB373" s="142">
        <v>77.867768595041298</v>
      </c>
      <c r="BC373" s="142">
        <v>8.8242715617234495</v>
      </c>
      <c r="BD373" s="75"/>
    </row>
    <row r="374" spans="2:56" ht="11.25" customHeight="1" x14ac:dyDescent="0.25">
      <c r="B374" s="113"/>
      <c r="C374" s="104" t="s">
        <v>927</v>
      </c>
      <c r="D374" s="411">
        <v>86</v>
      </c>
      <c r="E374" s="499">
        <f t="shared" si="30"/>
        <v>3.6741459746740264E-4</v>
      </c>
      <c r="F374" s="188">
        <v>2</v>
      </c>
      <c r="G374" s="410">
        <v>1</v>
      </c>
      <c r="H374" s="410">
        <v>20</v>
      </c>
      <c r="I374" s="142">
        <v>7.8432936722552702</v>
      </c>
      <c r="J374" s="142">
        <v>2.8005880940001302</v>
      </c>
      <c r="K374" s="1"/>
      <c r="L374" s="104" t="s">
        <v>1065</v>
      </c>
      <c r="M374" s="411">
        <v>20</v>
      </c>
      <c r="N374" s="310">
        <f t="shared" si="31"/>
        <v>3.6400698893418752E-4</v>
      </c>
      <c r="O374" s="410">
        <v>2</v>
      </c>
      <c r="P374" s="410">
        <v>1</v>
      </c>
      <c r="Q374" s="410">
        <v>12</v>
      </c>
      <c r="R374" s="142">
        <v>8.2274999999999991</v>
      </c>
      <c r="S374" s="142">
        <v>2.86836190185269</v>
      </c>
      <c r="T374" s="1"/>
      <c r="U374" s="104" t="s">
        <v>968</v>
      </c>
      <c r="V374" s="411">
        <v>27</v>
      </c>
      <c r="W374" s="499">
        <f t="shared" si="32"/>
        <v>3.5500624548024458E-4</v>
      </c>
      <c r="X374" s="188">
        <v>4</v>
      </c>
      <c r="Y374" s="410">
        <v>1</v>
      </c>
      <c r="Z374" s="410">
        <v>19</v>
      </c>
      <c r="AA374" s="142">
        <v>21.262002743484199</v>
      </c>
      <c r="AB374" s="142">
        <v>4.6110739251810102</v>
      </c>
      <c r="AC374" s="1"/>
      <c r="AD374" s="104" t="s">
        <v>854</v>
      </c>
      <c r="AE374" s="411">
        <v>15</v>
      </c>
      <c r="AF374" s="499">
        <f t="shared" si="33"/>
        <v>3.3581087131727411E-4</v>
      </c>
      <c r="AG374" s="188">
        <v>9</v>
      </c>
      <c r="AH374" s="410">
        <v>1</v>
      </c>
      <c r="AI374" s="410">
        <v>26</v>
      </c>
      <c r="AJ374" s="142">
        <v>39.822222222222202</v>
      </c>
      <c r="AK374" s="142">
        <v>6.3104851019729198</v>
      </c>
      <c r="AL374" s="1"/>
      <c r="AM374" s="104" t="s">
        <v>888</v>
      </c>
      <c r="AN374" s="411">
        <v>8</v>
      </c>
      <c r="AO374" s="499">
        <f t="shared" si="34"/>
        <v>3.062318174858368E-4</v>
      </c>
      <c r="AP374" s="188">
        <v>26</v>
      </c>
      <c r="AQ374" s="410">
        <v>14</v>
      </c>
      <c r="AR374" s="410">
        <v>46</v>
      </c>
      <c r="AS374" s="142">
        <v>90.359375</v>
      </c>
      <c r="AT374" s="142">
        <v>9.5057548358875703</v>
      </c>
      <c r="AU374" s="1"/>
      <c r="AV374" s="104" t="s">
        <v>813</v>
      </c>
      <c r="AW374" s="411">
        <v>11</v>
      </c>
      <c r="AX374" s="499">
        <f t="shared" si="35"/>
        <v>3.4079995042909814E-4</v>
      </c>
      <c r="AY374" s="188">
        <v>13</v>
      </c>
      <c r="AZ374" s="410">
        <v>2</v>
      </c>
      <c r="BA374" s="410">
        <v>24</v>
      </c>
      <c r="BB374" s="142">
        <v>44.5123966942149</v>
      </c>
      <c r="BC374" s="142">
        <v>6.6717611388759197</v>
      </c>
      <c r="BD374" s="75"/>
    </row>
    <row r="375" spans="2:56" ht="11.25" customHeight="1" x14ac:dyDescent="0.25">
      <c r="B375" s="113"/>
      <c r="C375" s="104" t="s">
        <v>992</v>
      </c>
      <c r="D375" s="411">
        <v>86</v>
      </c>
      <c r="E375" s="499">
        <f t="shared" si="30"/>
        <v>3.6741459746740264E-4</v>
      </c>
      <c r="F375" s="188">
        <v>6</v>
      </c>
      <c r="G375" s="410">
        <v>1</v>
      </c>
      <c r="H375" s="410">
        <v>48</v>
      </c>
      <c r="I375" s="142">
        <v>49.656165494862101</v>
      </c>
      <c r="J375" s="142">
        <v>7.0467130986625302</v>
      </c>
      <c r="K375" s="1"/>
      <c r="L375" s="104" t="s">
        <v>1124</v>
      </c>
      <c r="M375" s="411">
        <v>20</v>
      </c>
      <c r="N375" s="310">
        <f t="shared" si="31"/>
        <v>3.6400698893418752E-4</v>
      </c>
      <c r="O375" s="410">
        <v>9</v>
      </c>
      <c r="P375" s="410">
        <v>1</v>
      </c>
      <c r="Q375" s="410">
        <v>34</v>
      </c>
      <c r="R375" s="142">
        <v>85.447500000000005</v>
      </c>
      <c r="S375" s="142">
        <v>9.2437816936576294</v>
      </c>
      <c r="T375" s="1"/>
      <c r="U375" s="104" t="s">
        <v>760</v>
      </c>
      <c r="V375" s="411">
        <v>26</v>
      </c>
      <c r="W375" s="499">
        <f t="shared" si="32"/>
        <v>3.4185786601801326E-4</v>
      </c>
      <c r="X375" s="188">
        <v>19</v>
      </c>
      <c r="Y375" s="410">
        <v>1</v>
      </c>
      <c r="Z375" s="410">
        <v>90</v>
      </c>
      <c r="AA375" s="142">
        <v>487.01775147928998</v>
      </c>
      <c r="AB375" s="142">
        <v>22.068478685203701</v>
      </c>
      <c r="AC375" s="1"/>
      <c r="AD375" s="104" t="s">
        <v>857</v>
      </c>
      <c r="AE375" s="411">
        <v>15</v>
      </c>
      <c r="AF375" s="499">
        <f t="shared" si="33"/>
        <v>3.3581087131727411E-4</v>
      </c>
      <c r="AG375" s="188">
        <v>4</v>
      </c>
      <c r="AH375" s="410">
        <v>1</v>
      </c>
      <c r="AI375" s="410">
        <v>14</v>
      </c>
      <c r="AJ375" s="142">
        <v>13.528888888888901</v>
      </c>
      <c r="AK375" s="142">
        <v>3.6781637931023301</v>
      </c>
      <c r="AL375" s="1"/>
      <c r="AM375" s="104" t="s">
        <v>927</v>
      </c>
      <c r="AN375" s="411">
        <v>8</v>
      </c>
      <c r="AO375" s="499">
        <f t="shared" si="34"/>
        <v>3.062318174858368E-4</v>
      </c>
      <c r="AP375" s="188">
        <v>1</v>
      </c>
      <c r="AQ375" s="410">
        <v>1</v>
      </c>
      <c r="AR375" s="410">
        <v>2</v>
      </c>
      <c r="AS375" s="142">
        <v>0.25</v>
      </c>
      <c r="AT375" s="142">
        <v>0.5</v>
      </c>
      <c r="AU375" s="1"/>
      <c r="AV375" s="104" t="s">
        <v>915</v>
      </c>
      <c r="AW375" s="411">
        <v>11</v>
      </c>
      <c r="AX375" s="499">
        <f t="shared" si="35"/>
        <v>3.4079995042909814E-4</v>
      </c>
      <c r="AY375" s="188">
        <v>3</v>
      </c>
      <c r="AZ375" s="410">
        <v>1</v>
      </c>
      <c r="BA375" s="410">
        <v>8</v>
      </c>
      <c r="BB375" s="142">
        <v>4.0495867768595</v>
      </c>
      <c r="BC375" s="142">
        <v>2.0123585110162399</v>
      </c>
      <c r="BD375" s="75"/>
    </row>
    <row r="376" spans="2:56" ht="11.25" customHeight="1" x14ac:dyDescent="0.25">
      <c r="B376" s="113"/>
      <c r="C376" s="104" t="s">
        <v>1144</v>
      </c>
      <c r="D376" s="411">
        <v>86</v>
      </c>
      <c r="E376" s="499">
        <f t="shared" si="30"/>
        <v>3.6741459746740264E-4</v>
      </c>
      <c r="F376" s="188">
        <v>15</v>
      </c>
      <c r="G376" s="410">
        <v>1</v>
      </c>
      <c r="H376" s="410">
        <v>90</v>
      </c>
      <c r="I376" s="142">
        <v>205.05151433207101</v>
      </c>
      <c r="J376" s="142">
        <v>14.319619908785</v>
      </c>
      <c r="K376" s="1"/>
      <c r="L376" s="104" t="s">
        <v>1135</v>
      </c>
      <c r="M376" s="411">
        <v>20</v>
      </c>
      <c r="N376" s="310">
        <f t="shared" si="31"/>
        <v>3.6400698893418752E-4</v>
      </c>
      <c r="O376" s="410">
        <v>9</v>
      </c>
      <c r="P376" s="410">
        <v>1</v>
      </c>
      <c r="Q376" s="410">
        <v>27</v>
      </c>
      <c r="R376" s="142">
        <v>65.327500000000001</v>
      </c>
      <c r="S376" s="142">
        <v>8.0825429166816107</v>
      </c>
      <c r="T376" s="1"/>
      <c r="U376" s="104" t="s">
        <v>885</v>
      </c>
      <c r="V376" s="411">
        <v>26</v>
      </c>
      <c r="W376" s="499">
        <f t="shared" si="32"/>
        <v>3.4185786601801326E-4</v>
      </c>
      <c r="X376" s="188">
        <v>4</v>
      </c>
      <c r="Y376" s="410">
        <v>1</v>
      </c>
      <c r="Z376" s="410">
        <v>13</v>
      </c>
      <c r="AA376" s="142">
        <v>12.3979289940828</v>
      </c>
      <c r="AB376" s="142">
        <v>3.5210692969725601</v>
      </c>
      <c r="AC376" s="1"/>
      <c r="AD376" s="104" t="s">
        <v>927</v>
      </c>
      <c r="AE376" s="411">
        <v>15</v>
      </c>
      <c r="AF376" s="499">
        <f t="shared" si="33"/>
        <v>3.3581087131727411E-4</v>
      </c>
      <c r="AG376" s="188">
        <v>2</v>
      </c>
      <c r="AH376" s="410">
        <v>1</v>
      </c>
      <c r="AI376" s="410">
        <v>14</v>
      </c>
      <c r="AJ376" s="142">
        <v>11.2266666666667</v>
      </c>
      <c r="AK376" s="142">
        <v>3.3506218328344199</v>
      </c>
      <c r="AL376" s="1"/>
      <c r="AM376" s="104" t="s">
        <v>1007</v>
      </c>
      <c r="AN376" s="411">
        <v>8</v>
      </c>
      <c r="AO376" s="499">
        <f t="shared" si="34"/>
        <v>3.062318174858368E-4</v>
      </c>
      <c r="AP376" s="188">
        <v>2</v>
      </c>
      <c r="AQ376" s="410">
        <v>1</v>
      </c>
      <c r="AR376" s="410">
        <v>8</v>
      </c>
      <c r="AS376" s="142">
        <v>5.109375</v>
      </c>
      <c r="AT376" s="142">
        <v>2.2603926650031401</v>
      </c>
      <c r="AU376" s="1"/>
      <c r="AV376" s="104" t="s">
        <v>937</v>
      </c>
      <c r="AW376" s="411">
        <v>11</v>
      </c>
      <c r="AX376" s="499">
        <f t="shared" si="35"/>
        <v>3.4079995042909814E-4</v>
      </c>
      <c r="AY376" s="188">
        <v>1</v>
      </c>
      <c r="AZ376" s="410">
        <v>1</v>
      </c>
      <c r="BA376" s="410">
        <v>5</v>
      </c>
      <c r="BB376" s="142">
        <v>1.33884297520661</v>
      </c>
      <c r="BC376" s="142">
        <v>1.15708382375981</v>
      </c>
      <c r="BD376" s="75"/>
    </row>
    <row r="377" spans="2:56" ht="11.25" customHeight="1" x14ac:dyDescent="0.25">
      <c r="B377" s="113"/>
      <c r="C377" s="104" t="s">
        <v>853</v>
      </c>
      <c r="D377" s="411">
        <v>85</v>
      </c>
      <c r="E377" s="499">
        <f t="shared" si="30"/>
        <v>3.6314233470615374E-4</v>
      </c>
      <c r="F377" s="188">
        <v>13</v>
      </c>
      <c r="G377" s="410">
        <v>1</v>
      </c>
      <c r="H377" s="410">
        <v>53</v>
      </c>
      <c r="I377" s="142">
        <v>132.67072664359901</v>
      </c>
      <c r="J377" s="142">
        <v>11.5182779374175</v>
      </c>
      <c r="K377" s="1"/>
      <c r="L377" s="104" t="s">
        <v>1159</v>
      </c>
      <c r="M377" s="411">
        <v>20</v>
      </c>
      <c r="N377" s="310">
        <f t="shared" si="31"/>
        <v>3.6400698893418752E-4</v>
      </c>
      <c r="O377" s="410">
        <v>20</v>
      </c>
      <c r="P377" s="410">
        <v>6</v>
      </c>
      <c r="Q377" s="410">
        <v>51</v>
      </c>
      <c r="R377" s="142">
        <v>122.42749999999999</v>
      </c>
      <c r="S377" s="142">
        <v>11.064696109699501</v>
      </c>
      <c r="T377" s="1"/>
      <c r="U377" s="104" t="s">
        <v>1037</v>
      </c>
      <c r="V377" s="411">
        <v>26</v>
      </c>
      <c r="W377" s="499">
        <f t="shared" si="32"/>
        <v>3.4185786601801326E-4</v>
      </c>
      <c r="X377" s="188">
        <v>2</v>
      </c>
      <c r="Y377" s="410">
        <v>1</v>
      </c>
      <c r="Z377" s="410">
        <v>7</v>
      </c>
      <c r="AA377" s="142">
        <v>2.1139053254437901</v>
      </c>
      <c r="AB377" s="142">
        <v>1.4539275516489101</v>
      </c>
      <c r="AC377" s="1"/>
      <c r="AD377" s="104" t="s">
        <v>941</v>
      </c>
      <c r="AE377" s="411">
        <v>15</v>
      </c>
      <c r="AF377" s="499">
        <f t="shared" si="33"/>
        <v>3.3581087131727411E-4</v>
      </c>
      <c r="AG377" s="188">
        <v>4</v>
      </c>
      <c r="AH377" s="410">
        <v>1</v>
      </c>
      <c r="AI377" s="410">
        <v>19</v>
      </c>
      <c r="AJ377" s="142">
        <v>22.328888888888901</v>
      </c>
      <c r="AK377" s="142">
        <v>4.72534537244516</v>
      </c>
      <c r="AL377" s="1"/>
      <c r="AM377" s="104" t="s">
        <v>1011</v>
      </c>
      <c r="AN377" s="411">
        <v>8</v>
      </c>
      <c r="AO377" s="499">
        <f t="shared" si="34"/>
        <v>3.062318174858368E-4</v>
      </c>
      <c r="AP377" s="188">
        <v>18</v>
      </c>
      <c r="AQ377" s="410">
        <v>4</v>
      </c>
      <c r="AR377" s="410">
        <v>86</v>
      </c>
      <c r="AS377" s="142">
        <v>670.9375</v>
      </c>
      <c r="AT377" s="142">
        <v>25.9024612730142</v>
      </c>
      <c r="AU377" s="1"/>
      <c r="AV377" s="104" t="s">
        <v>954</v>
      </c>
      <c r="AW377" s="411">
        <v>11</v>
      </c>
      <c r="AX377" s="499">
        <f t="shared" si="35"/>
        <v>3.4079995042909814E-4</v>
      </c>
      <c r="AY377" s="188">
        <v>1</v>
      </c>
      <c r="AZ377" s="410">
        <v>1</v>
      </c>
      <c r="BA377" s="410">
        <v>3</v>
      </c>
      <c r="BB377" s="142">
        <v>0.330578512396694</v>
      </c>
      <c r="BC377" s="142">
        <v>0.57495957457606905</v>
      </c>
      <c r="BD377" s="75"/>
    </row>
    <row r="378" spans="2:56" ht="11.25" customHeight="1" x14ac:dyDescent="0.25">
      <c r="B378" s="113"/>
      <c r="C378" s="104" t="s">
        <v>735</v>
      </c>
      <c r="D378" s="411">
        <v>84</v>
      </c>
      <c r="E378" s="499">
        <f t="shared" si="30"/>
        <v>3.5887007194490491E-4</v>
      </c>
      <c r="F378" s="188">
        <v>4</v>
      </c>
      <c r="G378" s="410">
        <v>1</v>
      </c>
      <c r="H378" s="410">
        <v>36</v>
      </c>
      <c r="I378" s="142">
        <v>38.555980725623598</v>
      </c>
      <c r="J378" s="142">
        <v>6.2093462397923602</v>
      </c>
      <c r="K378" s="1"/>
      <c r="L378" s="104" t="s">
        <v>711</v>
      </c>
      <c r="M378" s="411">
        <v>19</v>
      </c>
      <c r="N378" s="310">
        <f t="shared" si="31"/>
        <v>3.4580663948747815E-4</v>
      </c>
      <c r="O378" s="410">
        <v>4</v>
      </c>
      <c r="P378" s="410">
        <v>1</v>
      </c>
      <c r="Q378" s="410">
        <v>9</v>
      </c>
      <c r="R378" s="142">
        <v>5.4626038781163402</v>
      </c>
      <c r="S378" s="142">
        <v>2.33722140117627</v>
      </c>
      <c r="T378" s="1"/>
      <c r="U378" s="104" t="s">
        <v>1113</v>
      </c>
      <c r="V378" s="411">
        <v>26</v>
      </c>
      <c r="W378" s="499">
        <f t="shared" si="32"/>
        <v>3.4185786601801326E-4</v>
      </c>
      <c r="X378" s="188">
        <v>5</v>
      </c>
      <c r="Y378" s="410">
        <v>2</v>
      </c>
      <c r="Z378" s="410">
        <v>24</v>
      </c>
      <c r="AA378" s="142">
        <v>17.486686390532501</v>
      </c>
      <c r="AB378" s="142">
        <v>4.1817085492095902</v>
      </c>
      <c r="AC378" s="1"/>
      <c r="AD378" s="104" t="s">
        <v>947</v>
      </c>
      <c r="AE378" s="411">
        <v>15</v>
      </c>
      <c r="AF378" s="499">
        <f t="shared" si="33"/>
        <v>3.3581087131727411E-4</v>
      </c>
      <c r="AG378" s="188">
        <v>7</v>
      </c>
      <c r="AH378" s="410">
        <v>2</v>
      </c>
      <c r="AI378" s="410">
        <v>16</v>
      </c>
      <c r="AJ378" s="142">
        <v>25.982222222222202</v>
      </c>
      <c r="AK378" s="142">
        <v>5.0972759609640699</v>
      </c>
      <c r="AL378" s="1"/>
      <c r="AM378" s="104" t="s">
        <v>1036</v>
      </c>
      <c r="AN378" s="411">
        <v>8</v>
      </c>
      <c r="AO378" s="499">
        <f t="shared" si="34"/>
        <v>3.062318174858368E-4</v>
      </c>
      <c r="AP378" s="188">
        <v>5</v>
      </c>
      <c r="AQ378" s="410">
        <v>1</v>
      </c>
      <c r="AR378" s="410">
        <v>10</v>
      </c>
      <c r="AS378" s="142">
        <v>17.234375</v>
      </c>
      <c r="AT378" s="142">
        <v>4.1514304763538998</v>
      </c>
      <c r="AU378" s="1"/>
      <c r="AV378" s="104" t="s">
        <v>1021</v>
      </c>
      <c r="AW378" s="411">
        <v>11</v>
      </c>
      <c r="AX378" s="499">
        <f t="shared" si="35"/>
        <v>3.4079995042909814E-4</v>
      </c>
      <c r="AY378" s="188">
        <v>6</v>
      </c>
      <c r="AZ378" s="410">
        <v>1</v>
      </c>
      <c r="BA378" s="410">
        <v>25</v>
      </c>
      <c r="BB378" s="142">
        <v>42.9752066115703</v>
      </c>
      <c r="BC378" s="142">
        <v>6.5555477735708898</v>
      </c>
      <c r="BD378" s="75"/>
    </row>
    <row r="379" spans="2:56" ht="11.25" customHeight="1" x14ac:dyDescent="0.25">
      <c r="B379" s="113"/>
      <c r="C379" s="104" t="s">
        <v>969</v>
      </c>
      <c r="D379" s="411">
        <v>83</v>
      </c>
      <c r="E379" s="499">
        <f t="shared" si="30"/>
        <v>3.5459780918365601E-4</v>
      </c>
      <c r="F379" s="188">
        <v>1</v>
      </c>
      <c r="G379" s="410">
        <v>1</v>
      </c>
      <c r="H379" s="410">
        <v>9</v>
      </c>
      <c r="I379" s="142">
        <v>2.9475976193932398</v>
      </c>
      <c r="J379" s="142">
        <v>1.71685690125684</v>
      </c>
      <c r="K379" s="1"/>
      <c r="L379" s="104" t="s">
        <v>714</v>
      </c>
      <c r="M379" s="411">
        <v>19</v>
      </c>
      <c r="N379" s="310">
        <f t="shared" si="31"/>
        <v>3.4580663948747815E-4</v>
      </c>
      <c r="O379" s="410">
        <v>6</v>
      </c>
      <c r="P379" s="410">
        <v>1</v>
      </c>
      <c r="Q379" s="410">
        <v>48</v>
      </c>
      <c r="R379" s="142">
        <v>104.481994459834</v>
      </c>
      <c r="S379" s="142">
        <v>10.2216434324346</v>
      </c>
      <c r="T379" s="1"/>
      <c r="U379" s="104" t="s">
        <v>1164</v>
      </c>
      <c r="V379" s="411">
        <v>26</v>
      </c>
      <c r="W379" s="499">
        <f t="shared" si="32"/>
        <v>3.4185786601801326E-4</v>
      </c>
      <c r="X379" s="188">
        <v>1</v>
      </c>
      <c r="Y379" s="410">
        <v>1</v>
      </c>
      <c r="Z379" s="410">
        <v>6</v>
      </c>
      <c r="AA379" s="142">
        <v>1.8594674556213</v>
      </c>
      <c r="AB379" s="142">
        <v>1.36362291547968</v>
      </c>
      <c r="AC379" s="1"/>
      <c r="AD379" s="104" t="s">
        <v>959</v>
      </c>
      <c r="AE379" s="411">
        <v>15</v>
      </c>
      <c r="AF379" s="499">
        <f t="shared" si="33"/>
        <v>3.3581087131727411E-4</v>
      </c>
      <c r="AG379" s="188">
        <v>5</v>
      </c>
      <c r="AH379" s="410">
        <v>1</v>
      </c>
      <c r="AI379" s="410">
        <v>8</v>
      </c>
      <c r="AJ379" s="142">
        <v>3.3066666666666702</v>
      </c>
      <c r="AK379" s="142">
        <v>1.8184242262647801</v>
      </c>
      <c r="AL379" s="1"/>
      <c r="AM379" s="104" t="s">
        <v>1082</v>
      </c>
      <c r="AN379" s="411">
        <v>8</v>
      </c>
      <c r="AO379" s="499">
        <f t="shared" si="34"/>
        <v>3.062318174858368E-4</v>
      </c>
      <c r="AP379" s="188">
        <v>7</v>
      </c>
      <c r="AQ379" s="410">
        <v>3</v>
      </c>
      <c r="AR379" s="410">
        <v>14</v>
      </c>
      <c r="AS379" s="142">
        <v>13.484375</v>
      </c>
      <c r="AT379" s="142">
        <v>3.6721077053920999</v>
      </c>
      <c r="AU379" s="1"/>
      <c r="AV379" s="104" t="s">
        <v>1033</v>
      </c>
      <c r="AW379" s="411">
        <v>11</v>
      </c>
      <c r="AX379" s="499">
        <f t="shared" si="35"/>
        <v>3.4079995042909814E-4</v>
      </c>
      <c r="AY379" s="188">
        <v>17</v>
      </c>
      <c r="AZ379" s="410">
        <v>1</v>
      </c>
      <c r="BA379" s="410">
        <v>80</v>
      </c>
      <c r="BB379" s="142">
        <v>522.06611570247901</v>
      </c>
      <c r="BC379" s="142">
        <v>22.848766174620401</v>
      </c>
      <c r="BD379" s="75"/>
    </row>
    <row r="380" spans="2:56" ht="11.25" customHeight="1" x14ac:dyDescent="0.25">
      <c r="B380" s="113"/>
      <c r="C380" s="104" t="s">
        <v>1164</v>
      </c>
      <c r="D380" s="411">
        <v>82</v>
      </c>
      <c r="E380" s="499">
        <f t="shared" si="30"/>
        <v>3.5032554642240718E-4</v>
      </c>
      <c r="F380" s="188">
        <v>1</v>
      </c>
      <c r="G380" s="410">
        <v>1</v>
      </c>
      <c r="H380" s="410">
        <v>6</v>
      </c>
      <c r="I380" s="142">
        <v>1.34741225461035</v>
      </c>
      <c r="J380" s="142">
        <v>1.16078088139422</v>
      </c>
      <c r="K380" s="1"/>
      <c r="L380" s="104" t="s">
        <v>737</v>
      </c>
      <c r="M380" s="411">
        <v>19</v>
      </c>
      <c r="N380" s="310">
        <f t="shared" si="31"/>
        <v>3.4580663948747815E-4</v>
      </c>
      <c r="O380" s="410">
        <v>7</v>
      </c>
      <c r="P380" s="410">
        <v>1</v>
      </c>
      <c r="Q380" s="410">
        <v>21</v>
      </c>
      <c r="R380" s="142">
        <v>39.196675900277</v>
      </c>
      <c r="S380" s="142">
        <v>6.2607248701949096</v>
      </c>
      <c r="T380" s="1"/>
      <c r="U380" s="104" t="s">
        <v>1173</v>
      </c>
      <c r="V380" s="411">
        <v>26</v>
      </c>
      <c r="W380" s="499">
        <f t="shared" si="32"/>
        <v>3.4185786601801326E-4</v>
      </c>
      <c r="X380" s="188">
        <v>4</v>
      </c>
      <c r="Y380" s="410">
        <v>1</v>
      </c>
      <c r="Z380" s="410">
        <v>18</v>
      </c>
      <c r="AA380" s="142">
        <v>19.019230769230798</v>
      </c>
      <c r="AB380" s="142">
        <v>4.36110430616269</v>
      </c>
      <c r="AC380" s="1"/>
      <c r="AD380" s="104" t="s">
        <v>1033</v>
      </c>
      <c r="AE380" s="411">
        <v>15</v>
      </c>
      <c r="AF380" s="499">
        <f t="shared" si="33"/>
        <v>3.3581087131727411E-4</v>
      </c>
      <c r="AG380" s="188">
        <v>8</v>
      </c>
      <c r="AH380" s="410">
        <v>1</v>
      </c>
      <c r="AI380" s="410">
        <v>46</v>
      </c>
      <c r="AJ380" s="142">
        <v>138.995555555556</v>
      </c>
      <c r="AK380" s="142">
        <v>11.789637634616099</v>
      </c>
      <c r="AL380" s="1"/>
      <c r="AM380" s="104" t="s">
        <v>1146</v>
      </c>
      <c r="AN380" s="411">
        <v>8</v>
      </c>
      <c r="AO380" s="499">
        <f t="shared" si="34"/>
        <v>3.062318174858368E-4</v>
      </c>
      <c r="AP380" s="188">
        <v>4</v>
      </c>
      <c r="AQ380" s="410">
        <v>1</v>
      </c>
      <c r="AR380" s="410">
        <v>16</v>
      </c>
      <c r="AS380" s="142">
        <v>29</v>
      </c>
      <c r="AT380" s="142">
        <v>5.3851648071345002</v>
      </c>
      <c r="AU380" s="1"/>
      <c r="AV380" s="104" t="s">
        <v>1053</v>
      </c>
      <c r="AW380" s="411">
        <v>11</v>
      </c>
      <c r="AX380" s="499">
        <f t="shared" si="35"/>
        <v>3.4079995042909814E-4</v>
      </c>
      <c r="AY380" s="188">
        <v>1</v>
      </c>
      <c r="AZ380" s="410">
        <v>1</v>
      </c>
      <c r="BA380" s="410">
        <v>3</v>
      </c>
      <c r="BB380" s="142">
        <v>0.330578512396694</v>
      </c>
      <c r="BC380" s="142">
        <v>0.57495957457606905</v>
      </c>
      <c r="BD380" s="75"/>
    </row>
    <row r="381" spans="2:56" ht="11.25" customHeight="1" x14ac:dyDescent="0.25">
      <c r="B381" s="113"/>
      <c r="C381" s="104" t="s">
        <v>760</v>
      </c>
      <c r="D381" s="411">
        <v>80</v>
      </c>
      <c r="E381" s="499">
        <f t="shared" si="30"/>
        <v>3.4178102089990945E-4</v>
      </c>
      <c r="F381" s="188">
        <v>16</v>
      </c>
      <c r="G381" s="410">
        <v>1</v>
      </c>
      <c r="H381" s="410">
        <v>90</v>
      </c>
      <c r="I381" s="142">
        <v>355.45859374999998</v>
      </c>
      <c r="J381" s="142">
        <v>18.853609568196699</v>
      </c>
      <c r="K381" s="1"/>
      <c r="L381" s="104" t="s">
        <v>760</v>
      </c>
      <c r="M381" s="411">
        <v>19</v>
      </c>
      <c r="N381" s="310">
        <f t="shared" si="31"/>
        <v>3.4580663948747815E-4</v>
      </c>
      <c r="O381" s="410">
        <v>15</v>
      </c>
      <c r="P381" s="410">
        <v>2</v>
      </c>
      <c r="Q381" s="410">
        <v>89</v>
      </c>
      <c r="R381" s="142">
        <v>378.32132963988897</v>
      </c>
      <c r="S381" s="142">
        <v>19.4504840464162</v>
      </c>
      <c r="T381" s="1"/>
      <c r="U381" s="104" t="s">
        <v>703</v>
      </c>
      <c r="V381" s="411">
        <v>25</v>
      </c>
      <c r="W381" s="499">
        <f t="shared" si="32"/>
        <v>3.2870948655578199E-4</v>
      </c>
      <c r="X381" s="188">
        <v>25</v>
      </c>
      <c r="Y381" s="410">
        <v>2</v>
      </c>
      <c r="Z381" s="410">
        <v>89</v>
      </c>
      <c r="AA381" s="142">
        <v>368.69439999999997</v>
      </c>
      <c r="AB381" s="142">
        <v>19.201416614406298</v>
      </c>
      <c r="AC381" s="1"/>
      <c r="AD381" s="104" t="s">
        <v>1047</v>
      </c>
      <c r="AE381" s="411">
        <v>15</v>
      </c>
      <c r="AF381" s="499">
        <f t="shared" si="33"/>
        <v>3.3581087131727411E-4</v>
      </c>
      <c r="AG381" s="188">
        <v>2</v>
      </c>
      <c r="AH381" s="410">
        <v>1</v>
      </c>
      <c r="AI381" s="410">
        <v>11</v>
      </c>
      <c r="AJ381" s="142">
        <v>7.2266666666666701</v>
      </c>
      <c r="AK381" s="142">
        <v>2.6882460204874601</v>
      </c>
      <c r="AL381" s="1"/>
      <c r="AM381" s="104" t="s">
        <v>1150</v>
      </c>
      <c r="AN381" s="411">
        <v>8</v>
      </c>
      <c r="AO381" s="499">
        <f t="shared" si="34"/>
        <v>3.062318174858368E-4</v>
      </c>
      <c r="AP381" s="188">
        <v>17</v>
      </c>
      <c r="AQ381" s="410">
        <v>6</v>
      </c>
      <c r="AR381" s="410">
        <v>45</v>
      </c>
      <c r="AS381" s="142">
        <v>217.984375</v>
      </c>
      <c r="AT381" s="142">
        <v>14.764293921485001</v>
      </c>
      <c r="AU381" s="1"/>
      <c r="AV381" s="104" t="s">
        <v>1449</v>
      </c>
      <c r="AW381" s="411">
        <v>11</v>
      </c>
      <c r="AX381" s="499">
        <f t="shared" si="35"/>
        <v>3.4079995042909814E-4</v>
      </c>
      <c r="AY381" s="188">
        <v>15</v>
      </c>
      <c r="AZ381" s="410">
        <v>4</v>
      </c>
      <c r="BA381" s="410">
        <v>48</v>
      </c>
      <c r="BB381" s="142">
        <v>211.81818181818201</v>
      </c>
      <c r="BC381" s="142">
        <v>14.553974777296499</v>
      </c>
      <c r="BD381" s="75"/>
    </row>
    <row r="382" spans="2:56" ht="11.25" customHeight="1" x14ac:dyDescent="0.25">
      <c r="B382" s="113"/>
      <c r="C382" s="104" t="s">
        <v>1033</v>
      </c>
      <c r="D382" s="411">
        <v>78</v>
      </c>
      <c r="E382" s="499">
        <f t="shared" si="30"/>
        <v>3.3323649537741172E-4</v>
      </c>
      <c r="F382" s="188">
        <v>11</v>
      </c>
      <c r="G382" s="410">
        <v>1</v>
      </c>
      <c r="H382" s="410">
        <v>80</v>
      </c>
      <c r="I382" s="142">
        <v>247.38412228796801</v>
      </c>
      <c r="J382" s="142">
        <v>15.728449455937101</v>
      </c>
      <c r="K382" s="1"/>
      <c r="L382" s="104" t="s">
        <v>779</v>
      </c>
      <c r="M382" s="411">
        <v>19</v>
      </c>
      <c r="N382" s="310">
        <f t="shared" si="31"/>
        <v>3.4580663948747815E-4</v>
      </c>
      <c r="O382" s="410">
        <v>11</v>
      </c>
      <c r="P382" s="410">
        <v>1</v>
      </c>
      <c r="Q382" s="410">
        <v>33</v>
      </c>
      <c r="R382" s="142">
        <v>51.7229916897507</v>
      </c>
      <c r="S382" s="142">
        <v>7.19186983264788</v>
      </c>
      <c r="T382" s="1"/>
      <c r="U382" s="104" t="s">
        <v>792</v>
      </c>
      <c r="V382" s="411">
        <v>25</v>
      </c>
      <c r="W382" s="499">
        <f t="shared" si="32"/>
        <v>3.2870948655578199E-4</v>
      </c>
      <c r="X382" s="188">
        <v>7</v>
      </c>
      <c r="Y382" s="410">
        <v>3</v>
      </c>
      <c r="Z382" s="410">
        <v>23</v>
      </c>
      <c r="AA382" s="142">
        <v>17.68</v>
      </c>
      <c r="AB382" s="142">
        <v>4.2047592083257301</v>
      </c>
      <c r="AC382" s="1"/>
      <c r="AD382" s="104" t="s">
        <v>1057</v>
      </c>
      <c r="AE382" s="411">
        <v>15</v>
      </c>
      <c r="AF382" s="499">
        <f t="shared" si="33"/>
        <v>3.3581087131727411E-4</v>
      </c>
      <c r="AG382" s="188">
        <v>2</v>
      </c>
      <c r="AH382" s="410">
        <v>1</v>
      </c>
      <c r="AI382" s="410">
        <v>6</v>
      </c>
      <c r="AJ382" s="142">
        <v>2.8622222222222198</v>
      </c>
      <c r="AK382" s="142">
        <v>1.6918103387265999</v>
      </c>
      <c r="AL382" s="1"/>
      <c r="AM382" s="104" t="s">
        <v>1159</v>
      </c>
      <c r="AN382" s="411">
        <v>8</v>
      </c>
      <c r="AO382" s="499">
        <f t="shared" si="34"/>
        <v>3.062318174858368E-4</v>
      </c>
      <c r="AP382" s="188">
        <v>30</v>
      </c>
      <c r="AQ382" s="410">
        <v>4</v>
      </c>
      <c r="AR382" s="410">
        <v>113</v>
      </c>
      <c r="AS382" s="142">
        <v>1154.25</v>
      </c>
      <c r="AT382" s="142">
        <v>33.974254958718397</v>
      </c>
      <c r="AU382" s="1"/>
      <c r="AV382" s="104" t="s">
        <v>1073</v>
      </c>
      <c r="AW382" s="411">
        <v>11</v>
      </c>
      <c r="AX382" s="499">
        <f t="shared" si="35"/>
        <v>3.4079995042909814E-4</v>
      </c>
      <c r="AY382" s="188">
        <v>3</v>
      </c>
      <c r="AZ382" s="410">
        <v>1</v>
      </c>
      <c r="BA382" s="410">
        <v>9</v>
      </c>
      <c r="BB382" s="142">
        <v>5.0909090909090899</v>
      </c>
      <c r="BC382" s="142">
        <v>2.25630429927106</v>
      </c>
      <c r="BD382" s="75"/>
    </row>
    <row r="383" spans="2:56" ht="11.25" customHeight="1" x14ac:dyDescent="0.25">
      <c r="B383" s="113"/>
      <c r="C383" s="104" t="s">
        <v>750</v>
      </c>
      <c r="D383" s="411">
        <v>77</v>
      </c>
      <c r="E383" s="499">
        <f t="shared" si="30"/>
        <v>3.2896423261616283E-4</v>
      </c>
      <c r="F383" s="188">
        <v>15</v>
      </c>
      <c r="G383" s="410">
        <v>1</v>
      </c>
      <c r="H383" s="410">
        <v>79</v>
      </c>
      <c r="I383" s="142">
        <v>238.55591162084701</v>
      </c>
      <c r="J383" s="142">
        <v>15.4452553109635</v>
      </c>
      <c r="K383" s="1"/>
      <c r="L383" s="104" t="s">
        <v>1143</v>
      </c>
      <c r="M383" s="411">
        <v>19</v>
      </c>
      <c r="N383" s="310">
        <f t="shared" si="31"/>
        <v>3.4580663948747815E-4</v>
      </c>
      <c r="O383" s="410">
        <v>8</v>
      </c>
      <c r="P383" s="410">
        <v>1</v>
      </c>
      <c r="Q383" s="410">
        <v>26</v>
      </c>
      <c r="R383" s="142">
        <v>50.155124653739598</v>
      </c>
      <c r="S383" s="142">
        <v>7.0820282867085202</v>
      </c>
      <c r="T383" s="1"/>
      <c r="U383" s="104" t="s">
        <v>826</v>
      </c>
      <c r="V383" s="411">
        <v>25</v>
      </c>
      <c r="W383" s="499">
        <f t="shared" si="32"/>
        <v>3.2870948655578199E-4</v>
      </c>
      <c r="X383" s="188">
        <v>7</v>
      </c>
      <c r="Y383" s="410">
        <v>2</v>
      </c>
      <c r="Z383" s="410">
        <v>19</v>
      </c>
      <c r="AA383" s="142">
        <v>28.150400000000001</v>
      </c>
      <c r="AB383" s="142">
        <v>5.3056950534307896</v>
      </c>
      <c r="AC383" s="1"/>
      <c r="AD383" s="104" t="s">
        <v>1093</v>
      </c>
      <c r="AE383" s="411">
        <v>15</v>
      </c>
      <c r="AF383" s="499">
        <f t="shared" si="33"/>
        <v>3.3581087131727411E-4</v>
      </c>
      <c r="AG383" s="188">
        <v>2</v>
      </c>
      <c r="AH383" s="410">
        <v>1</v>
      </c>
      <c r="AI383" s="410">
        <v>6</v>
      </c>
      <c r="AJ383" s="142">
        <v>3.1822222222222201</v>
      </c>
      <c r="AK383" s="142">
        <v>1.7838784213679499</v>
      </c>
      <c r="AL383" s="1"/>
      <c r="AM383" s="104" t="s">
        <v>1168</v>
      </c>
      <c r="AN383" s="411">
        <v>8</v>
      </c>
      <c r="AO383" s="499">
        <f t="shared" si="34"/>
        <v>3.062318174858368E-4</v>
      </c>
      <c r="AP383" s="188">
        <v>1</v>
      </c>
      <c r="AQ383" s="410">
        <v>1</v>
      </c>
      <c r="AR383" s="410">
        <v>1</v>
      </c>
      <c r="AS383" s="142">
        <v>0</v>
      </c>
      <c r="AT383" s="142">
        <v>0</v>
      </c>
      <c r="AU383" s="1"/>
      <c r="AV383" s="104" t="s">
        <v>1147</v>
      </c>
      <c r="AW383" s="411">
        <v>11</v>
      </c>
      <c r="AX383" s="499">
        <f t="shared" si="35"/>
        <v>3.4079995042909814E-4</v>
      </c>
      <c r="AY383" s="188">
        <v>3</v>
      </c>
      <c r="AZ383" s="410">
        <v>1</v>
      </c>
      <c r="BA383" s="410">
        <v>5</v>
      </c>
      <c r="BB383" s="142">
        <v>2.06611570247934</v>
      </c>
      <c r="BC383" s="142">
        <v>1.43739893644017</v>
      </c>
      <c r="BD383" s="75"/>
    </row>
    <row r="384" spans="2:56" ht="11.25" customHeight="1" x14ac:dyDescent="0.25">
      <c r="B384" s="113"/>
      <c r="C384" s="104" t="s">
        <v>958</v>
      </c>
      <c r="D384" s="411">
        <v>77</v>
      </c>
      <c r="E384" s="499">
        <f t="shared" si="30"/>
        <v>3.2896423261616283E-4</v>
      </c>
      <c r="F384" s="188">
        <v>4</v>
      </c>
      <c r="G384" s="410">
        <v>1</v>
      </c>
      <c r="H384" s="410">
        <v>24</v>
      </c>
      <c r="I384" s="142">
        <v>29.246078596728001</v>
      </c>
      <c r="J384" s="142">
        <v>5.4079643671836397</v>
      </c>
      <c r="K384" s="1"/>
      <c r="L384" s="104" t="s">
        <v>1147</v>
      </c>
      <c r="M384" s="411">
        <v>19</v>
      </c>
      <c r="N384" s="310">
        <f t="shared" si="31"/>
        <v>3.4580663948747815E-4</v>
      </c>
      <c r="O384" s="410">
        <v>6</v>
      </c>
      <c r="P384" s="410">
        <v>1</v>
      </c>
      <c r="Q384" s="410">
        <v>21</v>
      </c>
      <c r="R384" s="142">
        <v>29.296398891966799</v>
      </c>
      <c r="S384" s="142">
        <v>5.4126147924978696</v>
      </c>
      <c r="T384" s="1"/>
      <c r="U384" s="104" t="s">
        <v>854</v>
      </c>
      <c r="V384" s="411">
        <v>25</v>
      </c>
      <c r="W384" s="499">
        <f t="shared" si="32"/>
        <v>3.2870948655578199E-4</v>
      </c>
      <c r="X384" s="188">
        <v>7</v>
      </c>
      <c r="Y384" s="410">
        <v>2</v>
      </c>
      <c r="Z384" s="410">
        <v>48</v>
      </c>
      <c r="AA384" s="142">
        <v>82.521600000000007</v>
      </c>
      <c r="AB384" s="142">
        <v>9.0841400253408704</v>
      </c>
      <c r="AC384" s="1"/>
      <c r="AD384" s="104" t="s">
        <v>1102</v>
      </c>
      <c r="AE384" s="411">
        <v>15</v>
      </c>
      <c r="AF384" s="499">
        <f t="shared" si="33"/>
        <v>3.3581087131727411E-4</v>
      </c>
      <c r="AG384" s="188">
        <v>17</v>
      </c>
      <c r="AH384" s="410">
        <v>2</v>
      </c>
      <c r="AI384" s="410">
        <v>46</v>
      </c>
      <c r="AJ384" s="142">
        <v>137.493333333333</v>
      </c>
      <c r="AK384" s="142">
        <v>11.725755128491</v>
      </c>
      <c r="AL384" s="1"/>
      <c r="AM384" s="104" t="s">
        <v>1172</v>
      </c>
      <c r="AN384" s="411">
        <v>8</v>
      </c>
      <c r="AO384" s="499">
        <f t="shared" si="34"/>
        <v>3.062318174858368E-4</v>
      </c>
      <c r="AP384" s="188">
        <v>3</v>
      </c>
      <c r="AQ384" s="410">
        <v>1</v>
      </c>
      <c r="AR384" s="410">
        <v>8</v>
      </c>
      <c r="AS384" s="142">
        <v>6.25</v>
      </c>
      <c r="AT384" s="142">
        <v>2.5</v>
      </c>
      <c r="AU384" s="1"/>
      <c r="AV384" s="104" t="s">
        <v>1168</v>
      </c>
      <c r="AW384" s="411">
        <v>11</v>
      </c>
      <c r="AX384" s="499">
        <f t="shared" si="35"/>
        <v>3.4079995042909814E-4</v>
      </c>
      <c r="AY384" s="188">
        <v>1</v>
      </c>
      <c r="AZ384" s="410">
        <v>1</v>
      </c>
      <c r="BA384" s="410">
        <v>2</v>
      </c>
      <c r="BB384" s="142">
        <v>0.14876033057851201</v>
      </c>
      <c r="BC384" s="142">
        <v>0.38569460791993498</v>
      </c>
      <c r="BD384" s="75"/>
    </row>
    <row r="385" spans="2:56" ht="11.25" customHeight="1" x14ac:dyDescent="0.25">
      <c r="B385" s="113"/>
      <c r="C385" s="104" t="s">
        <v>1449</v>
      </c>
      <c r="D385" s="411">
        <v>77</v>
      </c>
      <c r="E385" s="499">
        <f t="shared" si="30"/>
        <v>3.2896423261616283E-4</v>
      </c>
      <c r="F385" s="188">
        <v>22</v>
      </c>
      <c r="G385" s="410">
        <v>1</v>
      </c>
      <c r="H385" s="410">
        <v>189</v>
      </c>
      <c r="I385" s="142">
        <v>813.06662168999799</v>
      </c>
      <c r="J385" s="142">
        <v>28.514323097173399</v>
      </c>
      <c r="K385" s="1"/>
      <c r="L385" s="104" t="s">
        <v>1173</v>
      </c>
      <c r="M385" s="411">
        <v>19</v>
      </c>
      <c r="N385" s="310">
        <f t="shared" si="31"/>
        <v>3.4580663948747815E-4</v>
      </c>
      <c r="O385" s="410">
        <v>4</v>
      </c>
      <c r="P385" s="410">
        <v>1</v>
      </c>
      <c r="Q385" s="410">
        <v>10</v>
      </c>
      <c r="R385" s="142">
        <v>10.094182825484801</v>
      </c>
      <c r="S385" s="142">
        <v>3.1771343732182298</v>
      </c>
      <c r="T385" s="1"/>
      <c r="U385" s="104" t="s">
        <v>910</v>
      </c>
      <c r="V385" s="411">
        <v>25</v>
      </c>
      <c r="W385" s="499">
        <f t="shared" si="32"/>
        <v>3.2870948655578199E-4</v>
      </c>
      <c r="X385" s="188">
        <v>5</v>
      </c>
      <c r="Y385" s="410">
        <v>1</v>
      </c>
      <c r="Z385" s="410">
        <v>11</v>
      </c>
      <c r="AA385" s="142">
        <v>8.6303999999999998</v>
      </c>
      <c r="AB385" s="142">
        <v>2.9377542443165701</v>
      </c>
      <c r="AC385" s="1"/>
      <c r="AD385" s="104" t="s">
        <v>827</v>
      </c>
      <c r="AE385" s="411">
        <v>14</v>
      </c>
      <c r="AF385" s="499">
        <f t="shared" si="33"/>
        <v>3.1342347989612253E-4</v>
      </c>
      <c r="AG385" s="188">
        <v>6</v>
      </c>
      <c r="AH385" s="410">
        <v>1</v>
      </c>
      <c r="AI385" s="410">
        <v>21</v>
      </c>
      <c r="AJ385" s="142">
        <v>36.816326530612201</v>
      </c>
      <c r="AK385" s="142">
        <v>6.0676458804557996</v>
      </c>
      <c r="AL385" s="1"/>
      <c r="AM385" s="104" t="s">
        <v>1173</v>
      </c>
      <c r="AN385" s="411">
        <v>8</v>
      </c>
      <c r="AO385" s="499">
        <f t="shared" si="34"/>
        <v>3.062318174858368E-4</v>
      </c>
      <c r="AP385" s="188">
        <v>3</v>
      </c>
      <c r="AQ385" s="410">
        <v>1</v>
      </c>
      <c r="AR385" s="410">
        <v>8</v>
      </c>
      <c r="AS385" s="142">
        <v>7.25</v>
      </c>
      <c r="AT385" s="142">
        <v>2.6925824035672501</v>
      </c>
      <c r="AU385" s="1"/>
      <c r="AV385" s="104" t="s">
        <v>714</v>
      </c>
      <c r="AW385" s="411">
        <v>10</v>
      </c>
      <c r="AX385" s="499">
        <f t="shared" si="35"/>
        <v>3.0981813675372554E-4</v>
      </c>
      <c r="AY385" s="188">
        <v>5</v>
      </c>
      <c r="AZ385" s="410">
        <v>1</v>
      </c>
      <c r="BA385" s="410">
        <v>35</v>
      </c>
      <c r="BB385" s="142">
        <v>98.21</v>
      </c>
      <c r="BC385" s="142">
        <v>9.9100958623012296</v>
      </c>
      <c r="BD385" s="75"/>
    </row>
    <row r="386" spans="2:56" ht="11.25" customHeight="1" x14ac:dyDescent="0.25">
      <c r="B386" s="113"/>
      <c r="C386" s="104" t="s">
        <v>1113</v>
      </c>
      <c r="D386" s="411">
        <v>77</v>
      </c>
      <c r="E386" s="499">
        <f t="shared" si="30"/>
        <v>3.2896423261616283E-4</v>
      </c>
      <c r="F386" s="188">
        <v>4</v>
      </c>
      <c r="G386" s="410">
        <v>1</v>
      </c>
      <c r="H386" s="410">
        <v>24</v>
      </c>
      <c r="I386" s="142">
        <v>9.2224658458424695</v>
      </c>
      <c r="J386" s="142">
        <v>3.0368513045327798</v>
      </c>
      <c r="K386" s="1"/>
      <c r="L386" s="104" t="s">
        <v>780</v>
      </c>
      <c r="M386" s="411">
        <v>18</v>
      </c>
      <c r="N386" s="310">
        <f t="shared" si="31"/>
        <v>3.2760629004076878E-4</v>
      </c>
      <c r="O386" s="410">
        <v>8</v>
      </c>
      <c r="P386" s="410">
        <v>1</v>
      </c>
      <c r="Q386" s="410">
        <v>21</v>
      </c>
      <c r="R386" s="142">
        <v>22.570987654321002</v>
      </c>
      <c r="S386" s="142">
        <v>4.7508933532885198</v>
      </c>
      <c r="T386" s="1"/>
      <c r="U386" s="104" t="s">
        <v>1010</v>
      </c>
      <c r="V386" s="411">
        <v>25</v>
      </c>
      <c r="W386" s="499">
        <f t="shared" si="32"/>
        <v>3.2870948655578199E-4</v>
      </c>
      <c r="X386" s="188">
        <v>8</v>
      </c>
      <c r="Y386" s="410">
        <v>1</v>
      </c>
      <c r="Z386" s="410">
        <v>15</v>
      </c>
      <c r="AA386" s="142">
        <v>16.246400000000001</v>
      </c>
      <c r="AB386" s="142">
        <v>4.0306823243713996</v>
      </c>
      <c r="AC386" s="1"/>
      <c r="AD386" s="104" t="s">
        <v>937</v>
      </c>
      <c r="AE386" s="411">
        <v>14</v>
      </c>
      <c r="AF386" s="499">
        <f t="shared" si="33"/>
        <v>3.1342347989612253E-4</v>
      </c>
      <c r="AG386" s="188">
        <v>3</v>
      </c>
      <c r="AH386" s="410">
        <v>1</v>
      </c>
      <c r="AI386" s="410">
        <v>11</v>
      </c>
      <c r="AJ386" s="142">
        <v>10.530612244898</v>
      </c>
      <c r="AK386" s="142">
        <v>3.2450904833144398</v>
      </c>
      <c r="AL386" s="1"/>
      <c r="AM386" s="104" t="s">
        <v>712</v>
      </c>
      <c r="AN386" s="411">
        <v>7</v>
      </c>
      <c r="AO386" s="499">
        <f t="shared" si="34"/>
        <v>2.6795284030010718E-4</v>
      </c>
      <c r="AP386" s="188">
        <v>7</v>
      </c>
      <c r="AQ386" s="410">
        <v>1</v>
      </c>
      <c r="AR386" s="410">
        <v>17</v>
      </c>
      <c r="AS386" s="142">
        <v>39.1020408163265</v>
      </c>
      <c r="AT386" s="142">
        <v>6.2531624652112301</v>
      </c>
      <c r="AU386" s="1"/>
      <c r="AV386" s="104" t="s">
        <v>767</v>
      </c>
      <c r="AW386" s="411">
        <v>10</v>
      </c>
      <c r="AX386" s="499">
        <f t="shared" si="35"/>
        <v>3.0981813675372554E-4</v>
      </c>
      <c r="AY386" s="188">
        <v>1</v>
      </c>
      <c r="AZ386" s="410">
        <v>1</v>
      </c>
      <c r="BA386" s="410">
        <v>3</v>
      </c>
      <c r="BB386" s="142">
        <v>0.64</v>
      </c>
      <c r="BC386" s="142">
        <v>0.8</v>
      </c>
      <c r="BD386" s="75"/>
    </row>
    <row r="387" spans="2:56" ht="11.25" customHeight="1" x14ac:dyDescent="0.25">
      <c r="B387" s="113"/>
      <c r="C387" s="104" t="s">
        <v>1115</v>
      </c>
      <c r="D387" s="411">
        <v>77</v>
      </c>
      <c r="E387" s="499">
        <f t="shared" si="30"/>
        <v>3.2896423261616283E-4</v>
      </c>
      <c r="F387" s="188">
        <v>17</v>
      </c>
      <c r="G387" s="410">
        <v>2</v>
      </c>
      <c r="H387" s="410">
        <v>97</v>
      </c>
      <c r="I387" s="142">
        <v>182.56400742115</v>
      </c>
      <c r="J387" s="142">
        <v>13.511624899365399</v>
      </c>
      <c r="K387" s="1"/>
      <c r="L387" s="104" t="s">
        <v>990</v>
      </c>
      <c r="M387" s="411">
        <v>18</v>
      </c>
      <c r="N387" s="310">
        <f t="shared" si="31"/>
        <v>3.2760629004076878E-4</v>
      </c>
      <c r="O387" s="410">
        <v>3</v>
      </c>
      <c r="P387" s="410">
        <v>1</v>
      </c>
      <c r="Q387" s="410">
        <v>14</v>
      </c>
      <c r="R387" s="142">
        <v>10.4320987654321</v>
      </c>
      <c r="S387" s="142">
        <v>3.2298759674997002</v>
      </c>
      <c r="T387" s="1"/>
      <c r="U387" s="104" t="s">
        <v>1027</v>
      </c>
      <c r="V387" s="411">
        <v>25</v>
      </c>
      <c r="W387" s="499">
        <f t="shared" si="32"/>
        <v>3.2870948655578199E-4</v>
      </c>
      <c r="X387" s="188">
        <v>7</v>
      </c>
      <c r="Y387" s="410">
        <v>1</v>
      </c>
      <c r="Z387" s="410">
        <v>115</v>
      </c>
      <c r="AA387" s="142">
        <v>486.96960000000001</v>
      </c>
      <c r="AB387" s="142">
        <v>22.067387702217999</v>
      </c>
      <c r="AC387" s="1"/>
      <c r="AD387" s="104" t="s">
        <v>1040</v>
      </c>
      <c r="AE387" s="411">
        <v>14</v>
      </c>
      <c r="AF387" s="499">
        <f t="shared" si="33"/>
        <v>3.1342347989612253E-4</v>
      </c>
      <c r="AG387" s="188">
        <v>6</v>
      </c>
      <c r="AH387" s="410">
        <v>1</v>
      </c>
      <c r="AI387" s="410">
        <v>34</v>
      </c>
      <c r="AJ387" s="142">
        <v>71.637755102040799</v>
      </c>
      <c r="AK387" s="142">
        <v>8.4639089729297492</v>
      </c>
      <c r="AL387" s="1"/>
      <c r="AM387" s="104" t="s">
        <v>725</v>
      </c>
      <c r="AN387" s="411">
        <v>7</v>
      </c>
      <c r="AO387" s="499">
        <f t="shared" si="34"/>
        <v>2.6795284030010718E-4</v>
      </c>
      <c r="AP387" s="188">
        <v>15</v>
      </c>
      <c r="AQ387" s="410">
        <v>9</v>
      </c>
      <c r="AR387" s="410">
        <v>19</v>
      </c>
      <c r="AS387" s="142">
        <v>9.9183673469387603</v>
      </c>
      <c r="AT387" s="142">
        <v>3.1493439550069402</v>
      </c>
      <c r="AU387" s="1"/>
      <c r="AV387" s="104" t="s">
        <v>806</v>
      </c>
      <c r="AW387" s="411">
        <v>10</v>
      </c>
      <c r="AX387" s="499">
        <f t="shared" si="35"/>
        <v>3.0981813675372554E-4</v>
      </c>
      <c r="AY387" s="188">
        <v>5</v>
      </c>
      <c r="AZ387" s="410">
        <v>1</v>
      </c>
      <c r="BA387" s="410">
        <v>12</v>
      </c>
      <c r="BB387" s="142">
        <v>14.64</v>
      </c>
      <c r="BC387" s="142">
        <v>3.8262252939418002</v>
      </c>
      <c r="BD387" s="75"/>
    </row>
    <row r="388" spans="2:56" ht="11.25" customHeight="1" x14ac:dyDescent="0.25">
      <c r="B388" s="113"/>
      <c r="C388" s="104" t="s">
        <v>1040</v>
      </c>
      <c r="D388" s="411">
        <v>76</v>
      </c>
      <c r="E388" s="499">
        <f t="shared" si="30"/>
        <v>3.2469196985491393E-4</v>
      </c>
      <c r="F388" s="188">
        <v>9</v>
      </c>
      <c r="G388" s="410">
        <v>1</v>
      </c>
      <c r="H388" s="410">
        <v>53</v>
      </c>
      <c r="I388" s="142">
        <v>76.202908587257596</v>
      </c>
      <c r="J388" s="142">
        <v>8.7294277353820604</v>
      </c>
      <c r="K388" s="1"/>
      <c r="L388" s="104" t="s">
        <v>1071</v>
      </c>
      <c r="M388" s="411">
        <v>18</v>
      </c>
      <c r="N388" s="310">
        <f t="shared" si="31"/>
        <v>3.2760629004076878E-4</v>
      </c>
      <c r="O388" s="410">
        <v>11</v>
      </c>
      <c r="P388" s="410">
        <v>1</v>
      </c>
      <c r="Q388" s="410">
        <v>27</v>
      </c>
      <c r="R388" s="142">
        <v>77.8888888888889</v>
      </c>
      <c r="S388" s="142">
        <v>8.8254681965824808</v>
      </c>
      <c r="T388" s="1"/>
      <c r="U388" s="104" t="s">
        <v>1116</v>
      </c>
      <c r="V388" s="411">
        <v>25</v>
      </c>
      <c r="W388" s="499">
        <f t="shared" si="32"/>
        <v>3.2870948655578199E-4</v>
      </c>
      <c r="X388" s="188">
        <v>15</v>
      </c>
      <c r="Y388" s="410">
        <v>3</v>
      </c>
      <c r="Z388" s="410">
        <v>37</v>
      </c>
      <c r="AA388" s="142">
        <v>66.534400000000005</v>
      </c>
      <c r="AB388" s="142">
        <v>8.1568621417797704</v>
      </c>
      <c r="AC388" s="1"/>
      <c r="AD388" s="104" t="s">
        <v>1043</v>
      </c>
      <c r="AE388" s="411">
        <v>14</v>
      </c>
      <c r="AF388" s="499">
        <f t="shared" si="33"/>
        <v>3.1342347989612253E-4</v>
      </c>
      <c r="AG388" s="188">
        <v>3</v>
      </c>
      <c r="AH388" s="410">
        <v>1</v>
      </c>
      <c r="AI388" s="410">
        <v>14</v>
      </c>
      <c r="AJ388" s="142">
        <v>13.8163265306122</v>
      </c>
      <c r="AK388" s="142">
        <v>3.7170319517879098</v>
      </c>
      <c r="AL388" s="1"/>
      <c r="AM388" s="104" t="s">
        <v>760</v>
      </c>
      <c r="AN388" s="411">
        <v>7</v>
      </c>
      <c r="AO388" s="499">
        <f t="shared" si="34"/>
        <v>2.6795284030010718E-4</v>
      </c>
      <c r="AP388" s="188">
        <v>13</v>
      </c>
      <c r="AQ388" s="410">
        <v>1</v>
      </c>
      <c r="AR388" s="410">
        <v>48</v>
      </c>
      <c r="AS388" s="142">
        <v>219.142857142857</v>
      </c>
      <c r="AT388" s="142">
        <v>14.803474495633001</v>
      </c>
      <c r="AU388" s="1"/>
      <c r="AV388" s="104" t="s">
        <v>822</v>
      </c>
      <c r="AW388" s="411">
        <v>10</v>
      </c>
      <c r="AX388" s="499">
        <f t="shared" si="35"/>
        <v>3.0981813675372554E-4</v>
      </c>
      <c r="AY388" s="188">
        <v>14</v>
      </c>
      <c r="AZ388" s="410">
        <v>1</v>
      </c>
      <c r="BA388" s="410">
        <v>47</v>
      </c>
      <c r="BB388" s="142">
        <v>182.09</v>
      </c>
      <c r="BC388" s="142">
        <v>13.494072772888099</v>
      </c>
      <c r="BD388" s="75"/>
    </row>
    <row r="389" spans="2:56" ht="11.25" customHeight="1" x14ac:dyDescent="0.25">
      <c r="B389" s="113"/>
      <c r="C389" s="104" t="s">
        <v>854</v>
      </c>
      <c r="D389" s="411">
        <v>75</v>
      </c>
      <c r="E389" s="499">
        <f t="shared" si="30"/>
        <v>3.204197070936651E-4</v>
      </c>
      <c r="F389" s="188">
        <v>8</v>
      </c>
      <c r="G389" s="410">
        <v>1</v>
      </c>
      <c r="H389" s="410">
        <v>48</v>
      </c>
      <c r="I389" s="142">
        <v>55.6664888888889</v>
      </c>
      <c r="J389" s="142">
        <v>7.4609978480689101</v>
      </c>
      <c r="K389" s="1"/>
      <c r="L389" s="104" t="s">
        <v>1110</v>
      </c>
      <c r="M389" s="411">
        <v>18</v>
      </c>
      <c r="N389" s="310">
        <f t="shared" si="31"/>
        <v>3.2760629004076878E-4</v>
      </c>
      <c r="O389" s="410">
        <v>11</v>
      </c>
      <c r="P389" s="410">
        <v>3</v>
      </c>
      <c r="Q389" s="410">
        <v>47</v>
      </c>
      <c r="R389" s="142">
        <v>114.45987654321</v>
      </c>
      <c r="S389" s="142">
        <v>10.6985922692292</v>
      </c>
      <c r="T389" s="1"/>
      <c r="U389" s="104" t="s">
        <v>978</v>
      </c>
      <c r="V389" s="411">
        <v>24</v>
      </c>
      <c r="W389" s="499">
        <f t="shared" si="32"/>
        <v>3.1556110709355073E-4</v>
      </c>
      <c r="X389" s="188">
        <v>4</v>
      </c>
      <c r="Y389" s="410">
        <v>1</v>
      </c>
      <c r="Z389" s="410">
        <v>46</v>
      </c>
      <c r="AA389" s="142">
        <v>83.2430555555556</v>
      </c>
      <c r="AB389" s="142">
        <v>9.1237632342995205</v>
      </c>
      <c r="AC389" s="1"/>
      <c r="AD389" s="104" t="s">
        <v>1113</v>
      </c>
      <c r="AE389" s="411">
        <v>14</v>
      </c>
      <c r="AF389" s="499">
        <f t="shared" si="33"/>
        <v>3.1342347989612253E-4</v>
      </c>
      <c r="AG389" s="188">
        <v>4</v>
      </c>
      <c r="AH389" s="410">
        <v>2</v>
      </c>
      <c r="AI389" s="410">
        <v>6</v>
      </c>
      <c r="AJ389" s="142">
        <v>1.2091836734693899</v>
      </c>
      <c r="AK389" s="142">
        <v>1.09962887988147</v>
      </c>
      <c r="AL389" s="1"/>
      <c r="AM389" s="104" t="s">
        <v>768</v>
      </c>
      <c r="AN389" s="411">
        <v>7</v>
      </c>
      <c r="AO389" s="499">
        <f t="shared" si="34"/>
        <v>2.6795284030010718E-4</v>
      </c>
      <c r="AP389" s="188">
        <v>1</v>
      </c>
      <c r="AQ389" s="410">
        <v>1</v>
      </c>
      <c r="AR389" s="410">
        <v>3</v>
      </c>
      <c r="AS389" s="142">
        <v>0.48979591836734698</v>
      </c>
      <c r="AT389" s="142">
        <v>0.69985421222376498</v>
      </c>
      <c r="AU389" s="1"/>
      <c r="AV389" s="104" t="s">
        <v>824</v>
      </c>
      <c r="AW389" s="411">
        <v>10</v>
      </c>
      <c r="AX389" s="499">
        <f t="shared" si="35"/>
        <v>3.0981813675372554E-4</v>
      </c>
      <c r="AY389" s="188">
        <v>13</v>
      </c>
      <c r="AZ389" s="410">
        <v>3</v>
      </c>
      <c r="BA389" s="410">
        <v>29</v>
      </c>
      <c r="BB389" s="142">
        <v>68</v>
      </c>
      <c r="BC389" s="142">
        <v>8.2462112512353194</v>
      </c>
      <c r="BD389" s="75"/>
    </row>
    <row r="390" spans="2:56" ht="11.25" customHeight="1" x14ac:dyDescent="0.25">
      <c r="B390" s="113"/>
      <c r="C390" s="104" t="s">
        <v>1030</v>
      </c>
      <c r="D390" s="411">
        <v>75</v>
      </c>
      <c r="E390" s="499">
        <f t="shared" ref="E390:E453" si="36">D390/$D$541</f>
        <v>3.204197070936651E-4</v>
      </c>
      <c r="F390" s="188">
        <v>7</v>
      </c>
      <c r="G390" s="410">
        <v>1</v>
      </c>
      <c r="H390" s="410">
        <v>27</v>
      </c>
      <c r="I390" s="142">
        <v>31.0286222222222</v>
      </c>
      <c r="J390" s="142">
        <v>5.5703341212374502</v>
      </c>
      <c r="K390" s="1"/>
      <c r="L390" s="104" t="s">
        <v>799</v>
      </c>
      <c r="M390" s="411">
        <v>17</v>
      </c>
      <c r="N390" s="310">
        <f t="shared" ref="N390:N453" si="37">M390/$M$531</f>
        <v>3.0940594059405941E-4</v>
      </c>
      <c r="O390" s="410">
        <v>10</v>
      </c>
      <c r="P390" s="410">
        <v>1</v>
      </c>
      <c r="Q390" s="410">
        <v>33</v>
      </c>
      <c r="R390" s="142">
        <v>66.698961937716305</v>
      </c>
      <c r="S390" s="142">
        <v>8.1669432432040505</v>
      </c>
      <c r="T390" s="1"/>
      <c r="U390" s="104" t="s">
        <v>999</v>
      </c>
      <c r="V390" s="411">
        <v>24</v>
      </c>
      <c r="W390" s="499">
        <f t="shared" ref="W390:W453" si="38">V390/$V$534</f>
        <v>3.1556110709355073E-4</v>
      </c>
      <c r="X390" s="188">
        <v>25</v>
      </c>
      <c r="Y390" s="410">
        <v>1</v>
      </c>
      <c r="Z390" s="410">
        <v>110</v>
      </c>
      <c r="AA390" s="142">
        <v>904.15972222222194</v>
      </c>
      <c r="AB390" s="142">
        <v>30.0692487804771</v>
      </c>
      <c r="AC390" s="1"/>
      <c r="AD390" s="104" t="s">
        <v>1115</v>
      </c>
      <c r="AE390" s="411">
        <v>14</v>
      </c>
      <c r="AF390" s="499">
        <f t="shared" ref="AF390:AF453" si="39">AE390/$AE$529</f>
        <v>3.1342347989612253E-4</v>
      </c>
      <c r="AG390" s="188">
        <v>17</v>
      </c>
      <c r="AH390" s="410">
        <v>5</v>
      </c>
      <c r="AI390" s="410">
        <v>38</v>
      </c>
      <c r="AJ390" s="142">
        <v>84.801020408163197</v>
      </c>
      <c r="AK390" s="142">
        <v>9.2087469510332003</v>
      </c>
      <c r="AL390" s="1"/>
      <c r="AM390" s="104" t="s">
        <v>806</v>
      </c>
      <c r="AN390" s="411">
        <v>7</v>
      </c>
      <c r="AO390" s="499">
        <f t="shared" ref="AO390:AO453" si="40">AN390/$AN$514</f>
        <v>2.6795284030010718E-4</v>
      </c>
      <c r="AP390" s="188">
        <v>7</v>
      </c>
      <c r="AQ390" s="410">
        <v>1</v>
      </c>
      <c r="AR390" s="410">
        <v>21</v>
      </c>
      <c r="AS390" s="142">
        <v>52.408163265306101</v>
      </c>
      <c r="AT390" s="142">
        <v>7.2393482624685301</v>
      </c>
      <c r="AU390" s="1"/>
      <c r="AV390" s="104" t="s">
        <v>865</v>
      </c>
      <c r="AW390" s="411">
        <v>10</v>
      </c>
      <c r="AX390" s="499">
        <f t="shared" ref="AX390:AX453" si="41">AW390/$AW$524</f>
        <v>3.0981813675372554E-4</v>
      </c>
      <c r="AY390" s="188">
        <v>2</v>
      </c>
      <c r="AZ390" s="410">
        <v>1</v>
      </c>
      <c r="BA390" s="410">
        <v>3</v>
      </c>
      <c r="BB390" s="142">
        <v>0.4</v>
      </c>
      <c r="BC390" s="142">
        <v>0.63245553203367599</v>
      </c>
      <c r="BD390" s="75"/>
    </row>
    <row r="391" spans="2:56" ht="11.25" customHeight="1" x14ac:dyDescent="0.25">
      <c r="B391" s="113"/>
      <c r="C391" s="104" t="s">
        <v>1110</v>
      </c>
      <c r="D391" s="411">
        <v>75</v>
      </c>
      <c r="E391" s="499">
        <f t="shared" si="36"/>
        <v>3.204197070936651E-4</v>
      </c>
      <c r="F391" s="188">
        <v>14</v>
      </c>
      <c r="G391" s="410">
        <v>1</v>
      </c>
      <c r="H391" s="410">
        <v>61</v>
      </c>
      <c r="I391" s="142">
        <v>174.62506666666701</v>
      </c>
      <c r="J391" s="142">
        <v>13.2145778088695</v>
      </c>
      <c r="K391" s="1"/>
      <c r="L391" s="104" t="s">
        <v>822</v>
      </c>
      <c r="M391" s="411">
        <v>17</v>
      </c>
      <c r="N391" s="310">
        <f t="shared" si="37"/>
        <v>3.0940594059405941E-4</v>
      </c>
      <c r="O391" s="410">
        <v>11</v>
      </c>
      <c r="P391" s="410">
        <v>1</v>
      </c>
      <c r="Q391" s="410">
        <v>42</v>
      </c>
      <c r="R391" s="142">
        <v>113.896193771626</v>
      </c>
      <c r="S391" s="142">
        <v>10.672215972872101</v>
      </c>
      <c r="T391" s="1"/>
      <c r="U391" s="104" t="s">
        <v>1115</v>
      </c>
      <c r="V391" s="411">
        <v>24</v>
      </c>
      <c r="W391" s="499">
        <f t="shared" si="38"/>
        <v>3.1556110709355073E-4</v>
      </c>
      <c r="X391" s="188">
        <v>25</v>
      </c>
      <c r="Y391" s="410">
        <v>4</v>
      </c>
      <c r="Z391" s="410">
        <v>97</v>
      </c>
      <c r="AA391" s="142">
        <v>340.57638888888903</v>
      </c>
      <c r="AB391" s="142">
        <v>18.454711834349801</v>
      </c>
      <c r="AC391" s="1"/>
      <c r="AD391" s="104" t="s">
        <v>1135</v>
      </c>
      <c r="AE391" s="411">
        <v>14</v>
      </c>
      <c r="AF391" s="499">
        <f t="shared" si="39"/>
        <v>3.1342347989612253E-4</v>
      </c>
      <c r="AG391" s="188">
        <v>11</v>
      </c>
      <c r="AH391" s="410">
        <v>1</v>
      </c>
      <c r="AI391" s="410">
        <v>38</v>
      </c>
      <c r="AJ391" s="142">
        <v>119.408163265306</v>
      </c>
      <c r="AK391" s="142">
        <v>10.9274042327218</v>
      </c>
      <c r="AL391" s="1"/>
      <c r="AM391" s="104" t="s">
        <v>824</v>
      </c>
      <c r="AN391" s="411">
        <v>7</v>
      </c>
      <c r="AO391" s="499">
        <f t="shared" si="40"/>
        <v>2.6795284030010718E-4</v>
      </c>
      <c r="AP391" s="188">
        <v>20</v>
      </c>
      <c r="AQ391" s="410">
        <v>6</v>
      </c>
      <c r="AR391" s="410">
        <v>30</v>
      </c>
      <c r="AS391" s="142">
        <v>85.265306122448905</v>
      </c>
      <c r="AT391" s="142">
        <v>9.2339214921098893</v>
      </c>
      <c r="AU391" s="1"/>
      <c r="AV391" s="104" t="s">
        <v>961</v>
      </c>
      <c r="AW391" s="411">
        <v>10</v>
      </c>
      <c r="AX391" s="499">
        <f t="shared" si="41"/>
        <v>3.0981813675372554E-4</v>
      </c>
      <c r="AY391" s="188">
        <v>6</v>
      </c>
      <c r="AZ391" s="410">
        <v>1</v>
      </c>
      <c r="BA391" s="410">
        <v>27</v>
      </c>
      <c r="BB391" s="142">
        <v>52.16</v>
      </c>
      <c r="BC391" s="142">
        <v>7.2221880341071198</v>
      </c>
      <c r="BD391" s="75"/>
    </row>
    <row r="392" spans="2:56" ht="11.25" customHeight="1" x14ac:dyDescent="0.25">
      <c r="B392" s="113"/>
      <c r="C392" s="104" t="s">
        <v>706</v>
      </c>
      <c r="D392" s="411">
        <v>74</v>
      </c>
      <c r="E392" s="499">
        <f t="shared" si="36"/>
        <v>3.161474443324162E-4</v>
      </c>
      <c r="F392" s="188">
        <v>11</v>
      </c>
      <c r="G392" s="410">
        <v>1</v>
      </c>
      <c r="H392" s="410">
        <v>49</v>
      </c>
      <c r="I392" s="142">
        <v>158.306245434624</v>
      </c>
      <c r="J392" s="142">
        <v>12.5819809821277</v>
      </c>
      <c r="K392" s="1"/>
      <c r="L392" s="104" t="s">
        <v>869</v>
      </c>
      <c r="M392" s="411">
        <v>17</v>
      </c>
      <c r="N392" s="310">
        <f t="shared" si="37"/>
        <v>3.0940594059405941E-4</v>
      </c>
      <c r="O392" s="410">
        <v>11</v>
      </c>
      <c r="P392" s="410">
        <v>2</v>
      </c>
      <c r="Q392" s="410">
        <v>56</v>
      </c>
      <c r="R392" s="142">
        <v>178.61591695501701</v>
      </c>
      <c r="S392" s="142">
        <v>13.3647265948472</v>
      </c>
      <c r="T392" s="1"/>
      <c r="U392" s="104" t="s">
        <v>1193</v>
      </c>
      <c r="V392" s="411">
        <v>24</v>
      </c>
      <c r="W392" s="499">
        <f t="shared" si="38"/>
        <v>3.1556110709355073E-4</v>
      </c>
      <c r="X392" s="188">
        <v>5</v>
      </c>
      <c r="Y392" s="410">
        <v>1</v>
      </c>
      <c r="Z392" s="410">
        <v>12</v>
      </c>
      <c r="AA392" s="142">
        <v>10.1875</v>
      </c>
      <c r="AB392" s="142">
        <v>3.19178633370093</v>
      </c>
      <c r="AC392" s="1"/>
      <c r="AD392" s="104" t="s">
        <v>1173</v>
      </c>
      <c r="AE392" s="411">
        <v>14</v>
      </c>
      <c r="AF392" s="499">
        <f t="shared" si="39"/>
        <v>3.1342347989612253E-4</v>
      </c>
      <c r="AG392" s="188">
        <v>3</v>
      </c>
      <c r="AH392" s="410">
        <v>1</v>
      </c>
      <c r="AI392" s="410">
        <v>11</v>
      </c>
      <c r="AJ392" s="142">
        <v>9.1071428571428594</v>
      </c>
      <c r="AK392" s="142">
        <v>3.0178043106110901</v>
      </c>
      <c r="AL392" s="1"/>
      <c r="AM392" s="104" t="s">
        <v>915</v>
      </c>
      <c r="AN392" s="411">
        <v>7</v>
      </c>
      <c r="AO392" s="499">
        <f t="shared" si="40"/>
        <v>2.6795284030010718E-4</v>
      </c>
      <c r="AP392" s="188">
        <v>3</v>
      </c>
      <c r="AQ392" s="410">
        <v>1</v>
      </c>
      <c r="AR392" s="410">
        <v>11</v>
      </c>
      <c r="AS392" s="142">
        <v>11.061224489795899</v>
      </c>
      <c r="AT392" s="142">
        <v>3.32584192194938</v>
      </c>
      <c r="AU392" s="1"/>
      <c r="AV392" s="104" t="s">
        <v>969</v>
      </c>
      <c r="AW392" s="411">
        <v>10</v>
      </c>
      <c r="AX392" s="499">
        <f t="shared" si="41"/>
        <v>3.0981813675372554E-4</v>
      </c>
      <c r="AY392" s="188">
        <v>1</v>
      </c>
      <c r="AZ392" s="410">
        <v>1</v>
      </c>
      <c r="BA392" s="410">
        <v>3</v>
      </c>
      <c r="BB392" s="142">
        <v>0.41</v>
      </c>
      <c r="BC392" s="142">
        <v>0.64031242374328501</v>
      </c>
      <c r="BD392" s="75"/>
    </row>
    <row r="393" spans="2:56" ht="11.25" customHeight="1" x14ac:dyDescent="0.25">
      <c r="B393" s="113"/>
      <c r="C393" s="104" t="s">
        <v>896</v>
      </c>
      <c r="D393" s="411">
        <v>74</v>
      </c>
      <c r="E393" s="499">
        <f t="shared" si="36"/>
        <v>3.161474443324162E-4</v>
      </c>
      <c r="F393" s="188">
        <v>7</v>
      </c>
      <c r="G393" s="410">
        <v>1</v>
      </c>
      <c r="H393" s="410">
        <v>46</v>
      </c>
      <c r="I393" s="142">
        <v>54.248356464572701</v>
      </c>
      <c r="J393" s="142">
        <v>7.3653483600283796</v>
      </c>
      <c r="K393" s="1"/>
      <c r="L393" s="104" t="s">
        <v>992</v>
      </c>
      <c r="M393" s="411">
        <v>17</v>
      </c>
      <c r="N393" s="310">
        <f t="shared" si="37"/>
        <v>3.0940594059405941E-4</v>
      </c>
      <c r="O393" s="410">
        <v>6</v>
      </c>
      <c r="P393" s="410">
        <v>1</v>
      </c>
      <c r="Q393" s="410">
        <v>16</v>
      </c>
      <c r="R393" s="142">
        <v>16.352941176470601</v>
      </c>
      <c r="S393" s="142">
        <v>4.0438769981875797</v>
      </c>
      <c r="T393" s="1"/>
      <c r="U393" s="104" t="s">
        <v>725</v>
      </c>
      <c r="V393" s="411">
        <v>23</v>
      </c>
      <c r="W393" s="499">
        <f t="shared" si="38"/>
        <v>3.0241272763131946E-4</v>
      </c>
      <c r="X393" s="188">
        <v>16</v>
      </c>
      <c r="Y393" s="410">
        <v>7</v>
      </c>
      <c r="Z393" s="410">
        <v>39</v>
      </c>
      <c r="AA393" s="142">
        <v>111.04347826087</v>
      </c>
      <c r="AB393" s="142">
        <v>10.5377169377845</v>
      </c>
      <c r="AC393" s="1"/>
      <c r="AD393" s="104" t="s">
        <v>756</v>
      </c>
      <c r="AE393" s="411">
        <v>13</v>
      </c>
      <c r="AF393" s="499">
        <f t="shared" si="39"/>
        <v>2.9103608847497089E-4</v>
      </c>
      <c r="AG393" s="188">
        <v>11</v>
      </c>
      <c r="AH393" s="410">
        <v>1</v>
      </c>
      <c r="AI393" s="410">
        <v>48</v>
      </c>
      <c r="AJ393" s="142">
        <v>151.05325443787001</v>
      </c>
      <c r="AK393" s="142">
        <v>12.29037242877</v>
      </c>
      <c r="AL393" s="1"/>
      <c r="AM393" s="104" t="s">
        <v>936</v>
      </c>
      <c r="AN393" s="411">
        <v>7</v>
      </c>
      <c r="AO393" s="499">
        <f t="shared" si="40"/>
        <v>2.6795284030010718E-4</v>
      </c>
      <c r="AP393" s="188">
        <v>6</v>
      </c>
      <c r="AQ393" s="410">
        <v>2</v>
      </c>
      <c r="AR393" s="410">
        <v>15</v>
      </c>
      <c r="AS393" s="142">
        <v>24.979591836734699</v>
      </c>
      <c r="AT393" s="142">
        <v>4.9979587670102603</v>
      </c>
      <c r="AU393" s="1"/>
      <c r="AV393" s="104" t="s">
        <v>992</v>
      </c>
      <c r="AW393" s="411">
        <v>10</v>
      </c>
      <c r="AX393" s="499">
        <f t="shared" si="41"/>
        <v>3.0981813675372554E-4</v>
      </c>
      <c r="AY393" s="188">
        <v>4</v>
      </c>
      <c r="AZ393" s="410">
        <v>1</v>
      </c>
      <c r="BA393" s="410">
        <v>12</v>
      </c>
      <c r="BB393" s="142">
        <v>8.56</v>
      </c>
      <c r="BC393" s="142">
        <v>2.9257477676655599</v>
      </c>
      <c r="BD393" s="75"/>
    </row>
    <row r="394" spans="2:56" ht="11.25" customHeight="1" x14ac:dyDescent="0.25">
      <c r="B394" s="113"/>
      <c r="C394" s="104" t="s">
        <v>907</v>
      </c>
      <c r="D394" s="411">
        <v>73</v>
      </c>
      <c r="E394" s="499">
        <f t="shared" si="36"/>
        <v>3.1187518157116737E-4</v>
      </c>
      <c r="F394" s="188">
        <v>10</v>
      </c>
      <c r="G394" s="410">
        <v>1</v>
      </c>
      <c r="H394" s="410">
        <v>91</v>
      </c>
      <c r="I394" s="142">
        <v>269.49671608181598</v>
      </c>
      <c r="J394" s="142">
        <v>16.416355139976002</v>
      </c>
      <c r="K394" s="1"/>
      <c r="L394" s="104" t="s">
        <v>995</v>
      </c>
      <c r="M394" s="411">
        <v>17</v>
      </c>
      <c r="N394" s="310">
        <f t="shared" si="37"/>
        <v>3.0940594059405941E-4</v>
      </c>
      <c r="O394" s="410">
        <v>8</v>
      </c>
      <c r="P394" s="410">
        <v>1</v>
      </c>
      <c r="Q394" s="410">
        <v>38</v>
      </c>
      <c r="R394" s="142">
        <v>126.955017301038</v>
      </c>
      <c r="S394" s="142">
        <v>11.2674317082926</v>
      </c>
      <c r="T394" s="1"/>
      <c r="U394" s="104" t="s">
        <v>779</v>
      </c>
      <c r="V394" s="411">
        <v>23</v>
      </c>
      <c r="W394" s="499">
        <f t="shared" si="38"/>
        <v>3.0241272763131946E-4</v>
      </c>
      <c r="X394" s="188">
        <v>17</v>
      </c>
      <c r="Y394" s="410">
        <v>3</v>
      </c>
      <c r="Z394" s="410">
        <v>57</v>
      </c>
      <c r="AA394" s="142">
        <v>164.650283553875</v>
      </c>
      <c r="AB394" s="142">
        <v>12.831612663803201</v>
      </c>
      <c r="AC394" s="1"/>
      <c r="AD394" s="104" t="s">
        <v>795</v>
      </c>
      <c r="AE394" s="411">
        <v>13</v>
      </c>
      <c r="AF394" s="499">
        <f t="shared" si="39"/>
        <v>2.9103608847497089E-4</v>
      </c>
      <c r="AG394" s="188">
        <v>3</v>
      </c>
      <c r="AH394" s="410">
        <v>1</v>
      </c>
      <c r="AI394" s="410">
        <v>11</v>
      </c>
      <c r="AJ394" s="142">
        <v>9.5976331360946805</v>
      </c>
      <c r="AK394" s="142">
        <v>3.0980047024003499</v>
      </c>
      <c r="AL394" s="1"/>
      <c r="AM394" s="104" t="s">
        <v>945</v>
      </c>
      <c r="AN394" s="411">
        <v>7</v>
      </c>
      <c r="AO394" s="499">
        <f t="shared" si="40"/>
        <v>2.6795284030010718E-4</v>
      </c>
      <c r="AP394" s="188">
        <v>3</v>
      </c>
      <c r="AQ394" s="410">
        <v>3</v>
      </c>
      <c r="AR394" s="410">
        <v>5</v>
      </c>
      <c r="AS394" s="142">
        <v>0.48979591836734698</v>
      </c>
      <c r="AT394" s="142">
        <v>0.69985421222376498</v>
      </c>
      <c r="AU394" s="1"/>
      <c r="AV394" s="104" t="s">
        <v>1072</v>
      </c>
      <c r="AW394" s="411">
        <v>10</v>
      </c>
      <c r="AX394" s="499">
        <f t="shared" si="41"/>
        <v>3.0981813675372554E-4</v>
      </c>
      <c r="AY394" s="188">
        <v>9</v>
      </c>
      <c r="AZ394" s="410">
        <v>1</v>
      </c>
      <c r="BA394" s="410">
        <v>34</v>
      </c>
      <c r="BB394" s="142">
        <v>95.85</v>
      </c>
      <c r="BC394" s="142">
        <v>9.7903013232484302</v>
      </c>
      <c r="BD394" s="75"/>
    </row>
    <row r="395" spans="2:56" ht="11.25" customHeight="1" x14ac:dyDescent="0.25">
      <c r="B395" s="113"/>
      <c r="C395" s="104" t="s">
        <v>1010</v>
      </c>
      <c r="D395" s="411">
        <v>73</v>
      </c>
      <c r="E395" s="499">
        <f t="shared" si="36"/>
        <v>3.1187518157116737E-4</v>
      </c>
      <c r="F395" s="188">
        <v>8</v>
      </c>
      <c r="G395" s="410">
        <v>1</v>
      </c>
      <c r="H395" s="410">
        <v>34</v>
      </c>
      <c r="I395" s="142">
        <v>30.422968662037899</v>
      </c>
      <c r="J395" s="142">
        <v>5.5157020099020899</v>
      </c>
      <c r="K395" s="1"/>
      <c r="L395" s="104" t="s">
        <v>1021</v>
      </c>
      <c r="M395" s="411">
        <v>17</v>
      </c>
      <c r="N395" s="310">
        <f t="shared" si="37"/>
        <v>3.0940594059405941E-4</v>
      </c>
      <c r="O395" s="410">
        <v>11</v>
      </c>
      <c r="P395" s="410">
        <v>1</v>
      </c>
      <c r="Q395" s="410">
        <v>40</v>
      </c>
      <c r="R395" s="142">
        <v>143.737024221453</v>
      </c>
      <c r="S395" s="142">
        <v>11.9890376686977</v>
      </c>
      <c r="T395" s="1"/>
      <c r="U395" s="104" t="s">
        <v>853</v>
      </c>
      <c r="V395" s="411">
        <v>23</v>
      </c>
      <c r="W395" s="499">
        <f t="shared" si="38"/>
        <v>3.0241272763131946E-4</v>
      </c>
      <c r="X395" s="188">
        <v>12</v>
      </c>
      <c r="Y395" s="410">
        <v>1</v>
      </c>
      <c r="Z395" s="410">
        <v>49</v>
      </c>
      <c r="AA395" s="142">
        <v>138.58601134215499</v>
      </c>
      <c r="AB395" s="142">
        <v>11.772256000536</v>
      </c>
      <c r="AC395" s="1"/>
      <c r="AD395" s="104" t="s">
        <v>831</v>
      </c>
      <c r="AE395" s="411">
        <v>13</v>
      </c>
      <c r="AF395" s="499">
        <f t="shared" si="39"/>
        <v>2.9103608847497089E-4</v>
      </c>
      <c r="AG395" s="188">
        <v>2</v>
      </c>
      <c r="AH395" s="410">
        <v>1</v>
      </c>
      <c r="AI395" s="410">
        <v>6</v>
      </c>
      <c r="AJ395" s="142">
        <v>2.7928994082840202</v>
      </c>
      <c r="AK395" s="142">
        <v>1.6711969986461901</v>
      </c>
      <c r="AL395" s="1"/>
      <c r="AM395" s="104" t="s">
        <v>959</v>
      </c>
      <c r="AN395" s="411">
        <v>7</v>
      </c>
      <c r="AO395" s="499">
        <f t="shared" si="40"/>
        <v>2.6795284030010718E-4</v>
      </c>
      <c r="AP395" s="188">
        <v>6</v>
      </c>
      <c r="AQ395" s="410">
        <v>2</v>
      </c>
      <c r="AR395" s="410">
        <v>12</v>
      </c>
      <c r="AS395" s="142">
        <v>15.5510204081633</v>
      </c>
      <c r="AT395" s="142">
        <v>3.9434782119549299</v>
      </c>
      <c r="AU395" s="1"/>
      <c r="AV395" s="104" t="s">
        <v>1093</v>
      </c>
      <c r="AW395" s="411">
        <v>10</v>
      </c>
      <c r="AX395" s="499">
        <f t="shared" si="41"/>
        <v>3.0981813675372554E-4</v>
      </c>
      <c r="AY395" s="188">
        <v>1</v>
      </c>
      <c r="AZ395" s="410">
        <v>1</v>
      </c>
      <c r="BA395" s="410">
        <v>4</v>
      </c>
      <c r="BB395" s="142">
        <v>1.05</v>
      </c>
      <c r="BC395" s="142">
        <v>1.0246950765959599</v>
      </c>
      <c r="BD395" s="75"/>
    </row>
    <row r="396" spans="2:56" ht="11.25" customHeight="1" x14ac:dyDescent="0.25">
      <c r="B396" s="113"/>
      <c r="C396" s="104" t="s">
        <v>1043</v>
      </c>
      <c r="D396" s="411">
        <v>73</v>
      </c>
      <c r="E396" s="499">
        <f t="shared" si="36"/>
        <v>3.1187518157116737E-4</v>
      </c>
      <c r="F396" s="188">
        <v>3</v>
      </c>
      <c r="G396" s="410">
        <v>1</v>
      </c>
      <c r="H396" s="410">
        <v>21</v>
      </c>
      <c r="I396" s="142">
        <v>14.0364045787202</v>
      </c>
      <c r="J396" s="142">
        <v>3.7465189948431101</v>
      </c>
      <c r="K396" s="1"/>
      <c r="L396" s="104" t="s">
        <v>1042</v>
      </c>
      <c r="M396" s="411">
        <v>17</v>
      </c>
      <c r="N396" s="310">
        <f t="shared" si="37"/>
        <v>3.0940594059405941E-4</v>
      </c>
      <c r="O396" s="410">
        <v>6</v>
      </c>
      <c r="P396" s="410">
        <v>1</v>
      </c>
      <c r="Q396" s="410">
        <v>17</v>
      </c>
      <c r="R396" s="142">
        <v>21.2871972318339</v>
      </c>
      <c r="S396" s="142">
        <v>4.6138050708535499</v>
      </c>
      <c r="T396" s="1"/>
      <c r="U396" s="104" t="s">
        <v>927</v>
      </c>
      <c r="V396" s="411">
        <v>23</v>
      </c>
      <c r="W396" s="499">
        <f t="shared" si="38"/>
        <v>3.0241272763131946E-4</v>
      </c>
      <c r="X396" s="188">
        <v>1</v>
      </c>
      <c r="Y396" s="410">
        <v>1</v>
      </c>
      <c r="Z396" s="410">
        <v>6</v>
      </c>
      <c r="AA396" s="142">
        <v>2.05671077504726</v>
      </c>
      <c r="AB396" s="142">
        <v>1.4341236958670101</v>
      </c>
      <c r="AC396" s="1"/>
      <c r="AD396" s="104" t="s">
        <v>1010</v>
      </c>
      <c r="AE396" s="411">
        <v>13</v>
      </c>
      <c r="AF396" s="499">
        <f t="shared" si="39"/>
        <v>2.9103608847497089E-4</v>
      </c>
      <c r="AG396" s="188">
        <v>7</v>
      </c>
      <c r="AH396" s="410">
        <v>1</v>
      </c>
      <c r="AI396" s="410">
        <v>16</v>
      </c>
      <c r="AJ396" s="142">
        <v>21.4556213017751</v>
      </c>
      <c r="AK396" s="142">
        <v>4.6320212976383397</v>
      </c>
      <c r="AL396" s="1"/>
      <c r="AM396" s="104" t="s">
        <v>961</v>
      </c>
      <c r="AN396" s="411">
        <v>7</v>
      </c>
      <c r="AO396" s="499">
        <f t="shared" si="40"/>
        <v>2.6795284030010718E-4</v>
      </c>
      <c r="AP396" s="188">
        <v>3</v>
      </c>
      <c r="AQ396" s="410">
        <v>2</v>
      </c>
      <c r="AR396" s="410">
        <v>8</v>
      </c>
      <c r="AS396" s="142">
        <v>4.2040816326530601</v>
      </c>
      <c r="AT396" s="142">
        <v>2.05038572777248</v>
      </c>
      <c r="AU396" s="1"/>
      <c r="AV396" s="104" t="s">
        <v>1115</v>
      </c>
      <c r="AW396" s="411">
        <v>10</v>
      </c>
      <c r="AX396" s="499">
        <f t="shared" si="41"/>
        <v>3.0981813675372554E-4</v>
      </c>
      <c r="AY396" s="188">
        <v>17</v>
      </c>
      <c r="AZ396" s="410">
        <v>2</v>
      </c>
      <c r="BA396" s="410">
        <v>34</v>
      </c>
      <c r="BB396" s="142">
        <v>88.61</v>
      </c>
      <c r="BC396" s="142">
        <v>9.4132884795909693</v>
      </c>
      <c r="BD396" s="75"/>
    </row>
    <row r="397" spans="2:56" ht="11.25" customHeight="1" x14ac:dyDescent="0.25">
      <c r="B397" s="113"/>
      <c r="C397" s="104" t="s">
        <v>990</v>
      </c>
      <c r="D397" s="411">
        <v>72</v>
      </c>
      <c r="E397" s="499">
        <f t="shared" si="36"/>
        <v>3.0760291880991848E-4</v>
      </c>
      <c r="F397" s="188">
        <v>4</v>
      </c>
      <c r="G397" s="410">
        <v>1</v>
      </c>
      <c r="H397" s="410">
        <v>23</v>
      </c>
      <c r="I397" s="142">
        <v>18.608024691358001</v>
      </c>
      <c r="J397" s="142">
        <v>4.3137019706231499</v>
      </c>
      <c r="K397" s="1"/>
      <c r="L397" s="104" t="s">
        <v>1080</v>
      </c>
      <c r="M397" s="411">
        <v>17</v>
      </c>
      <c r="N397" s="310">
        <f t="shared" si="37"/>
        <v>3.0940594059405941E-4</v>
      </c>
      <c r="O397" s="410">
        <v>10</v>
      </c>
      <c r="P397" s="410">
        <v>3</v>
      </c>
      <c r="Q397" s="410">
        <v>35</v>
      </c>
      <c r="R397" s="142">
        <v>62.4567474048443</v>
      </c>
      <c r="S397" s="142">
        <v>7.9029581426731799</v>
      </c>
      <c r="T397" s="1"/>
      <c r="U397" s="104" t="s">
        <v>1020</v>
      </c>
      <c r="V397" s="411">
        <v>23</v>
      </c>
      <c r="W397" s="499">
        <f t="shared" si="38"/>
        <v>3.0241272763131946E-4</v>
      </c>
      <c r="X397" s="188">
        <v>9</v>
      </c>
      <c r="Y397" s="410">
        <v>1</v>
      </c>
      <c r="Z397" s="410">
        <v>33</v>
      </c>
      <c r="AA397" s="142">
        <v>73.705103969754305</v>
      </c>
      <c r="AB397" s="142">
        <v>8.5851676727804396</v>
      </c>
      <c r="AC397" s="1"/>
      <c r="AD397" s="104" t="s">
        <v>1021</v>
      </c>
      <c r="AE397" s="411">
        <v>13</v>
      </c>
      <c r="AF397" s="499">
        <f t="shared" si="39"/>
        <v>2.9103608847497089E-4</v>
      </c>
      <c r="AG397" s="188">
        <v>7</v>
      </c>
      <c r="AH397" s="410">
        <v>1</v>
      </c>
      <c r="AI397" s="410">
        <v>28</v>
      </c>
      <c r="AJ397" s="142">
        <v>62.485207100591701</v>
      </c>
      <c r="AK397" s="142">
        <v>7.9047585099477704</v>
      </c>
      <c r="AL397" s="1"/>
      <c r="AM397" s="104" t="s">
        <v>1008</v>
      </c>
      <c r="AN397" s="411">
        <v>7</v>
      </c>
      <c r="AO397" s="499">
        <f t="shared" si="40"/>
        <v>2.6795284030010718E-4</v>
      </c>
      <c r="AP397" s="188">
        <v>11</v>
      </c>
      <c r="AQ397" s="410">
        <v>3</v>
      </c>
      <c r="AR397" s="410">
        <v>16</v>
      </c>
      <c r="AS397" s="142">
        <v>22.2040816326531</v>
      </c>
      <c r="AT397" s="142">
        <v>4.7121207149916096</v>
      </c>
      <c r="AU397" s="1"/>
      <c r="AV397" s="104" t="s">
        <v>1116</v>
      </c>
      <c r="AW397" s="411">
        <v>10</v>
      </c>
      <c r="AX397" s="499">
        <f t="shared" si="41"/>
        <v>3.0981813675372554E-4</v>
      </c>
      <c r="AY397" s="188">
        <v>13</v>
      </c>
      <c r="AZ397" s="410">
        <v>6</v>
      </c>
      <c r="BA397" s="410">
        <v>26</v>
      </c>
      <c r="BB397" s="142">
        <v>36.85</v>
      </c>
      <c r="BC397" s="142">
        <v>6.0704200843104799</v>
      </c>
      <c r="BD397" s="75"/>
    </row>
    <row r="398" spans="2:56" ht="11.25" customHeight="1" x14ac:dyDescent="0.25">
      <c r="B398" s="113"/>
      <c r="C398" s="104" t="s">
        <v>1143</v>
      </c>
      <c r="D398" s="411">
        <v>72</v>
      </c>
      <c r="E398" s="499">
        <f t="shared" si="36"/>
        <v>3.0760291880991848E-4</v>
      </c>
      <c r="F398" s="188">
        <v>15</v>
      </c>
      <c r="G398" s="410">
        <v>1</v>
      </c>
      <c r="H398" s="410">
        <v>84</v>
      </c>
      <c r="I398" s="142">
        <v>220.495177469136</v>
      </c>
      <c r="J398" s="142">
        <v>14.849080020968801</v>
      </c>
      <c r="K398" s="1"/>
      <c r="L398" s="104" t="s">
        <v>692</v>
      </c>
      <c r="M398" s="411">
        <v>16</v>
      </c>
      <c r="N398" s="310">
        <f t="shared" si="37"/>
        <v>2.9120559114735004E-4</v>
      </c>
      <c r="O398" s="410">
        <v>4</v>
      </c>
      <c r="P398" s="410">
        <v>1</v>
      </c>
      <c r="Q398" s="410">
        <v>28</v>
      </c>
      <c r="R398" s="142">
        <v>45.55859375</v>
      </c>
      <c r="S398" s="142">
        <v>6.74971064194607</v>
      </c>
      <c r="T398" s="1"/>
      <c r="U398" s="104" t="s">
        <v>1033</v>
      </c>
      <c r="V398" s="411">
        <v>23</v>
      </c>
      <c r="W398" s="499">
        <f t="shared" si="38"/>
        <v>3.0241272763131946E-4</v>
      </c>
      <c r="X398" s="188">
        <v>11</v>
      </c>
      <c r="Y398" s="410">
        <v>1</v>
      </c>
      <c r="Z398" s="410">
        <v>67</v>
      </c>
      <c r="AA398" s="142">
        <v>213.977315689981</v>
      </c>
      <c r="AB398" s="142">
        <v>14.6279634840254</v>
      </c>
      <c r="AC398" s="1"/>
      <c r="AD398" s="104" t="s">
        <v>958</v>
      </c>
      <c r="AE398" s="411">
        <v>12</v>
      </c>
      <c r="AF398" s="499">
        <f t="shared" si="39"/>
        <v>2.6864869705381931E-4</v>
      </c>
      <c r="AG398" s="188">
        <v>3</v>
      </c>
      <c r="AH398" s="410">
        <v>1</v>
      </c>
      <c r="AI398" s="410">
        <v>7</v>
      </c>
      <c r="AJ398" s="142">
        <v>5.4722222222222197</v>
      </c>
      <c r="AK398" s="142">
        <v>2.3392781412697001</v>
      </c>
      <c r="AL398" s="1"/>
      <c r="AM398" s="104" t="s">
        <v>1027</v>
      </c>
      <c r="AN398" s="411">
        <v>7</v>
      </c>
      <c r="AO398" s="499">
        <f t="shared" si="40"/>
        <v>2.6795284030010718E-4</v>
      </c>
      <c r="AP398" s="188">
        <v>4</v>
      </c>
      <c r="AQ398" s="410">
        <v>1</v>
      </c>
      <c r="AR398" s="410">
        <v>11</v>
      </c>
      <c r="AS398" s="142">
        <v>9.4285714285714306</v>
      </c>
      <c r="AT398" s="142">
        <v>3.0705978943149499</v>
      </c>
      <c r="AU398" s="1"/>
      <c r="AV398" s="104" t="s">
        <v>1117</v>
      </c>
      <c r="AW398" s="411">
        <v>10</v>
      </c>
      <c r="AX398" s="499">
        <f t="shared" si="41"/>
        <v>3.0981813675372554E-4</v>
      </c>
      <c r="AY398" s="188">
        <v>3</v>
      </c>
      <c r="AZ398" s="410">
        <v>1</v>
      </c>
      <c r="BA398" s="410">
        <v>9</v>
      </c>
      <c r="BB398" s="142">
        <v>8.84</v>
      </c>
      <c r="BC398" s="142">
        <v>2.9732137494636999</v>
      </c>
      <c r="BD398" s="75"/>
    </row>
    <row r="399" spans="2:56" ht="11.25" customHeight="1" x14ac:dyDescent="0.25">
      <c r="B399" s="113"/>
      <c r="C399" s="104" t="s">
        <v>815</v>
      </c>
      <c r="D399" s="411">
        <v>70</v>
      </c>
      <c r="E399" s="499">
        <f t="shared" si="36"/>
        <v>2.9905839328742075E-4</v>
      </c>
      <c r="F399" s="188">
        <v>10</v>
      </c>
      <c r="G399" s="410">
        <v>1</v>
      </c>
      <c r="H399" s="410">
        <v>65</v>
      </c>
      <c r="I399" s="142">
        <v>161.93244897959201</v>
      </c>
      <c r="J399" s="142">
        <v>12.7252681299685</v>
      </c>
      <c r="K399" s="1"/>
      <c r="L399" s="104" t="s">
        <v>747</v>
      </c>
      <c r="M399" s="411">
        <v>16</v>
      </c>
      <c r="N399" s="310">
        <f t="shared" si="37"/>
        <v>2.9120559114735004E-4</v>
      </c>
      <c r="O399" s="410">
        <v>1</v>
      </c>
      <c r="P399" s="410">
        <v>1</v>
      </c>
      <c r="Q399" s="410">
        <v>9</v>
      </c>
      <c r="R399" s="142">
        <v>4.4375</v>
      </c>
      <c r="S399" s="142">
        <v>2.1065374432940902</v>
      </c>
      <c r="T399" s="1"/>
      <c r="U399" s="104" t="s">
        <v>1044</v>
      </c>
      <c r="V399" s="411">
        <v>23</v>
      </c>
      <c r="W399" s="499">
        <f t="shared" si="38"/>
        <v>3.0241272763131946E-4</v>
      </c>
      <c r="X399" s="188">
        <v>13</v>
      </c>
      <c r="Y399" s="410">
        <v>1</v>
      </c>
      <c r="Z399" s="410">
        <v>42</v>
      </c>
      <c r="AA399" s="142">
        <v>151.553875236295</v>
      </c>
      <c r="AB399" s="142">
        <v>12.3107219624316</v>
      </c>
      <c r="AC399" s="1"/>
      <c r="AD399" s="104" t="s">
        <v>995</v>
      </c>
      <c r="AE399" s="411">
        <v>12</v>
      </c>
      <c r="AF399" s="499">
        <f t="shared" si="39"/>
        <v>2.6864869705381931E-4</v>
      </c>
      <c r="AG399" s="188">
        <v>12</v>
      </c>
      <c r="AH399" s="410">
        <v>1</v>
      </c>
      <c r="AI399" s="410">
        <v>34</v>
      </c>
      <c r="AJ399" s="142">
        <v>146.083333333333</v>
      </c>
      <c r="AK399" s="142">
        <v>12.0864938395439</v>
      </c>
      <c r="AL399" s="1"/>
      <c r="AM399" s="104" t="s">
        <v>1033</v>
      </c>
      <c r="AN399" s="411">
        <v>7</v>
      </c>
      <c r="AO399" s="499">
        <f t="shared" si="40"/>
        <v>2.6795284030010718E-4</v>
      </c>
      <c r="AP399" s="188">
        <v>16</v>
      </c>
      <c r="AQ399" s="410">
        <v>1</v>
      </c>
      <c r="AR399" s="410">
        <v>66</v>
      </c>
      <c r="AS399" s="142">
        <v>436.24489795918402</v>
      </c>
      <c r="AT399" s="142">
        <v>20.8864764371395</v>
      </c>
      <c r="AU399" s="1"/>
      <c r="AV399" s="104" t="s">
        <v>732</v>
      </c>
      <c r="AW399" s="411">
        <v>9</v>
      </c>
      <c r="AX399" s="499">
        <f t="shared" si="41"/>
        <v>2.78836323078353E-4</v>
      </c>
      <c r="AY399" s="188">
        <v>8</v>
      </c>
      <c r="AZ399" s="410">
        <v>3</v>
      </c>
      <c r="BA399" s="410">
        <v>19</v>
      </c>
      <c r="BB399" s="142">
        <v>22.320987654321002</v>
      </c>
      <c r="BC399" s="142">
        <v>4.7245092501042896</v>
      </c>
      <c r="BD399" s="75"/>
    </row>
    <row r="400" spans="2:56" ht="11.25" customHeight="1" x14ac:dyDescent="0.25">
      <c r="B400" s="113"/>
      <c r="C400" s="104" t="s">
        <v>826</v>
      </c>
      <c r="D400" s="411">
        <v>70</v>
      </c>
      <c r="E400" s="499">
        <f t="shared" si="36"/>
        <v>2.9905839328742075E-4</v>
      </c>
      <c r="F400" s="188">
        <v>6</v>
      </c>
      <c r="G400" s="410">
        <v>1</v>
      </c>
      <c r="H400" s="410">
        <v>29</v>
      </c>
      <c r="I400" s="142">
        <v>34.147755102040797</v>
      </c>
      <c r="J400" s="142">
        <v>5.8436080551351903</v>
      </c>
      <c r="K400" s="1"/>
      <c r="L400" s="104" t="s">
        <v>795</v>
      </c>
      <c r="M400" s="411">
        <v>16</v>
      </c>
      <c r="N400" s="310">
        <f t="shared" si="37"/>
        <v>2.9120559114735004E-4</v>
      </c>
      <c r="O400" s="410">
        <v>5</v>
      </c>
      <c r="P400" s="410">
        <v>1</v>
      </c>
      <c r="Q400" s="410">
        <v>14</v>
      </c>
      <c r="R400" s="142">
        <v>18.87109375</v>
      </c>
      <c r="S400" s="142">
        <v>4.3440872171262903</v>
      </c>
      <c r="T400" s="1"/>
      <c r="U400" s="104" t="s">
        <v>1450</v>
      </c>
      <c r="V400" s="411">
        <v>23</v>
      </c>
      <c r="W400" s="499">
        <f t="shared" si="38"/>
        <v>3.0241272763131946E-4</v>
      </c>
      <c r="X400" s="188">
        <v>9</v>
      </c>
      <c r="Y400" s="410">
        <v>2</v>
      </c>
      <c r="Z400" s="410">
        <v>46</v>
      </c>
      <c r="AA400" s="142">
        <v>76.344045368620002</v>
      </c>
      <c r="AB400" s="142">
        <v>8.7375079610046704</v>
      </c>
      <c r="AC400" s="1"/>
      <c r="AD400" s="104" t="s">
        <v>1070</v>
      </c>
      <c r="AE400" s="411">
        <v>12</v>
      </c>
      <c r="AF400" s="499">
        <f t="shared" si="39"/>
        <v>2.6864869705381931E-4</v>
      </c>
      <c r="AG400" s="188">
        <v>17</v>
      </c>
      <c r="AH400" s="410">
        <v>7</v>
      </c>
      <c r="AI400" s="410">
        <v>36</v>
      </c>
      <c r="AJ400" s="142">
        <v>64.8541666666667</v>
      </c>
      <c r="AK400" s="142">
        <v>8.0532084703344609</v>
      </c>
      <c r="AL400" s="1"/>
      <c r="AM400" s="104" t="s">
        <v>1070</v>
      </c>
      <c r="AN400" s="411">
        <v>7</v>
      </c>
      <c r="AO400" s="499">
        <f t="shared" si="40"/>
        <v>2.6795284030010718E-4</v>
      </c>
      <c r="AP400" s="188">
        <v>21</v>
      </c>
      <c r="AQ400" s="410">
        <v>8</v>
      </c>
      <c r="AR400" s="410">
        <v>69</v>
      </c>
      <c r="AS400" s="142">
        <v>397.142857142857</v>
      </c>
      <c r="AT400" s="142">
        <v>19.928443419967799</v>
      </c>
      <c r="AU400" s="1"/>
      <c r="AV400" s="104" t="s">
        <v>792</v>
      </c>
      <c r="AW400" s="411">
        <v>9</v>
      </c>
      <c r="AX400" s="499">
        <f t="shared" si="41"/>
        <v>2.78836323078353E-4</v>
      </c>
      <c r="AY400" s="188">
        <v>5</v>
      </c>
      <c r="AZ400" s="410">
        <v>2</v>
      </c>
      <c r="BA400" s="410">
        <v>11</v>
      </c>
      <c r="BB400" s="142">
        <v>8.9876543209876605</v>
      </c>
      <c r="BC400" s="142">
        <v>2.9979416807182302</v>
      </c>
      <c r="BD400" s="75"/>
    </row>
    <row r="401" spans="2:56" ht="11.25" customHeight="1" x14ac:dyDescent="0.25">
      <c r="B401" s="113"/>
      <c r="C401" s="104" t="s">
        <v>935</v>
      </c>
      <c r="D401" s="411">
        <v>70</v>
      </c>
      <c r="E401" s="499">
        <f t="shared" si="36"/>
        <v>2.9905839328742075E-4</v>
      </c>
      <c r="F401" s="188">
        <v>3</v>
      </c>
      <c r="G401" s="410">
        <v>1</v>
      </c>
      <c r="H401" s="410">
        <v>36</v>
      </c>
      <c r="I401" s="142">
        <v>22.969183673469399</v>
      </c>
      <c r="J401" s="142">
        <v>4.79261762228841</v>
      </c>
      <c r="K401" s="1"/>
      <c r="L401" s="104" t="s">
        <v>1011</v>
      </c>
      <c r="M401" s="411">
        <v>16</v>
      </c>
      <c r="N401" s="310">
        <f t="shared" si="37"/>
        <v>2.9120559114735004E-4</v>
      </c>
      <c r="O401" s="410">
        <v>8</v>
      </c>
      <c r="P401" s="410">
        <v>2</v>
      </c>
      <c r="Q401" s="410">
        <v>30</v>
      </c>
      <c r="R401" s="142">
        <v>44</v>
      </c>
      <c r="S401" s="142">
        <v>6.6332495807107996</v>
      </c>
      <c r="T401" s="1"/>
      <c r="U401" s="104" t="s">
        <v>1168</v>
      </c>
      <c r="V401" s="411">
        <v>23</v>
      </c>
      <c r="W401" s="499">
        <f t="shared" si="38"/>
        <v>3.0241272763131946E-4</v>
      </c>
      <c r="X401" s="188">
        <v>1</v>
      </c>
      <c r="Y401" s="410">
        <v>1</v>
      </c>
      <c r="Z401" s="410">
        <v>2</v>
      </c>
      <c r="AA401" s="142">
        <v>7.9395085066162496E-2</v>
      </c>
      <c r="AB401" s="142">
        <v>0.281771334713385</v>
      </c>
      <c r="AC401" s="1"/>
      <c r="AD401" s="104" t="s">
        <v>1127</v>
      </c>
      <c r="AE401" s="411">
        <v>12</v>
      </c>
      <c r="AF401" s="499">
        <f t="shared" si="39"/>
        <v>2.6864869705381931E-4</v>
      </c>
      <c r="AG401" s="188">
        <v>15</v>
      </c>
      <c r="AH401" s="410">
        <v>2</v>
      </c>
      <c r="AI401" s="410">
        <v>42</v>
      </c>
      <c r="AJ401" s="142">
        <v>112.354166666667</v>
      </c>
      <c r="AK401" s="142">
        <v>10.5997248391959</v>
      </c>
      <c r="AL401" s="1"/>
      <c r="AM401" s="104" t="s">
        <v>1113</v>
      </c>
      <c r="AN401" s="411">
        <v>7</v>
      </c>
      <c r="AO401" s="499">
        <f t="shared" si="40"/>
        <v>2.6795284030010718E-4</v>
      </c>
      <c r="AP401" s="188">
        <v>5</v>
      </c>
      <c r="AQ401" s="410">
        <v>3</v>
      </c>
      <c r="AR401" s="410">
        <v>12</v>
      </c>
      <c r="AS401" s="142">
        <v>8.4897959183673493</v>
      </c>
      <c r="AT401" s="142">
        <v>2.9137254363387299</v>
      </c>
      <c r="AU401" s="1"/>
      <c r="AV401" s="104" t="s">
        <v>795</v>
      </c>
      <c r="AW401" s="411">
        <v>9</v>
      </c>
      <c r="AX401" s="499">
        <f t="shared" si="41"/>
        <v>2.78836323078353E-4</v>
      </c>
      <c r="AY401" s="188">
        <v>4</v>
      </c>
      <c r="AZ401" s="410">
        <v>1</v>
      </c>
      <c r="BA401" s="410">
        <v>24</v>
      </c>
      <c r="BB401" s="142">
        <v>47.7777777777778</v>
      </c>
      <c r="BC401" s="142">
        <v>6.91214711777591</v>
      </c>
      <c r="BD401" s="75"/>
    </row>
    <row r="402" spans="2:56" ht="11.25" customHeight="1" x14ac:dyDescent="0.25">
      <c r="B402" s="113"/>
      <c r="C402" s="104" t="s">
        <v>1007</v>
      </c>
      <c r="D402" s="411">
        <v>70</v>
      </c>
      <c r="E402" s="499">
        <f t="shared" si="36"/>
        <v>2.9905839328742075E-4</v>
      </c>
      <c r="F402" s="188">
        <v>3</v>
      </c>
      <c r="G402" s="410">
        <v>1</v>
      </c>
      <c r="H402" s="410">
        <v>46</v>
      </c>
      <c r="I402" s="142">
        <v>38.964081632653098</v>
      </c>
      <c r="J402" s="142">
        <v>6.2421215650332398</v>
      </c>
      <c r="K402" s="1"/>
      <c r="L402" s="104" t="s">
        <v>1144</v>
      </c>
      <c r="M402" s="411">
        <v>16</v>
      </c>
      <c r="N402" s="310">
        <f t="shared" si="37"/>
        <v>2.9120559114735004E-4</v>
      </c>
      <c r="O402" s="410">
        <v>13</v>
      </c>
      <c r="P402" s="410">
        <v>1</v>
      </c>
      <c r="Q402" s="410">
        <v>39</v>
      </c>
      <c r="R402" s="142">
        <v>92.625</v>
      </c>
      <c r="S402" s="142">
        <v>9.62418827746008</v>
      </c>
      <c r="T402" s="1"/>
      <c r="U402" s="104" t="s">
        <v>813</v>
      </c>
      <c r="V402" s="411">
        <v>22</v>
      </c>
      <c r="W402" s="499">
        <f t="shared" si="38"/>
        <v>2.8926434816908814E-4</v>
      </c>
      <c r="X402" s="188">
        <v>8</v>
      </c>
      <c r="Y402" s="410">
        <v>1</v>
      </c>
      <c r="Z402" s="410">
        <v>32</v>
      </c>
      <c r="AA402" s="142">
        <v>65.241735537190095</v>
      </c>
      <c r="AB402" s="142">
        <v>8.0772356370970204</v>
      </c>
      <c r="AC402" s="1"/>
      <c r="AD402" s="104" t="s">
        <v>853</v>
      </c>
      <c r="AE402" s="411">
        <v>11</v>
      </c>
      <c r="AF402" s="499">
        <f t="shared" si="39"/>
        <v>2.4626130563266767E-4</v>
      </c>
      <c r="AG402" s="188">
        <v>13</v>
      </c>
      <c r="AH402" s="410">
        <v>1</v>
      </c>
      <c r="AI402" s="410">
        <v>53</v>
      </c>
      <c r="AJ402" s="142">
        <v>214.62809917355401</v>
      </c>
      <c r="AK402" s="142">
        <v>14.6501910968272</v>
      </c>
      <c r="AL402" s="1"/>
      <c r="AM402" s="104" t="s">
        <v>1127</v>
      </c>
      <c r="AN402" s="411">
        <v>7</v>
      </c>
      <c r="AO402" s="499">
        <f t="shared" si="40"/>
        <v>2.6795284030010718E-4</v>
      </c>
      <c r="AP402" s="188">
        <v>11</v>
      </c>
      <c r="AQ402" s="410">
        <v>4</v>
      </c>
      <c r="AR402" s="410">
        <v>21</v>
      </c>
      <c r="AS402" s="142">
        <v>31.061224489795901</v>
      </c>
      <c r="AT402" s="142">
        <v>5.5732597723231896</v>
      </c>
      <c r="AU402" s="1"/>
      <c r="AV402" s="104" t="s">
        <v>833</v>
      </c>
      <c r="AW402" s="411">
        <v>9</v>
      </c>
      <c r="AX402" s="499">
        <f t="shared" si="41"/>
        <v>2.78836323078353E-4</v>
      </c>
      <c r="AY402" s="188">
        <v>8</v>
      </c>
      <c r="AZ402" s="410">
        <v>2</v>
      </c>
      <c r="BA402" s="410">
        <v>24</v>
      </c>
      <c r="BB402" s="142">
        <v>57.283950617283899</v>
      </c>
      <c r="BC402" s="142">
        <v>7.5686161626339601</v>
      </c>
      <c r="BD402" s="75"/>
    </row>
    <row r="403" spans="2:56" ht="11.25" customHeight="1" x14ac:dyDescent="0.25">
      <c r="B403" s="113"/>
      <c r="C403" s="104" t="s">
        <v>1027</v>
      </c>
      <c r="D403" s="411">
        <v>70</v>
      </c>
      <c r="E403" s="499">
        <f t="shared" si="36"/>
        <v>2.9905839328742075E-4</v>
      </c>
      <c r="F403" s="188">
        <v>6</v>
      </c>
      <c r="G403" s="410">
        <v>1</v>
      </c>
      <c r="H403" s="410">
        <v>115</v>
      </c>
      <c r="I403" s="142">
        <v>223.08489795918399</v>
      </c>
      <c r="J403" s="142">
        <v>14.9360268464938</v>
      </c>
      <c r="K403" s="1"/>
      <c r="L403" s="104" t="s">
        <v>913</v>
      </c>
      <c r="M403" s="411">
        <v>15</v>
      </c>
      <c r="N403" s="310">
        <f t="shared" si="37"/>
        <v>2.7300524170064067E-4</v>
      </c>
      <c r="O403" s="410">
        <v>8</v>
      </c>
      <c r="P403" s="410">
        <v>1</v>
      </c>
      <c r="Q403" s="410">
        <v>25</v>
      </c>
      <c r="R403" s="142">
        <v>49.048888888888897</v>
      </c>
      <c r="S403" s="142">
        <v>7.0034911928900803</v>
      </c>
      <c r="T403" s="1"/>
      <c r="U403" s="104" t="s">
        <v>884</v>
      </c>
      <c r="V403" s="411">
        <v>22</v>
      </c>
      <c r="W403" s="499">
        <f t="shared" si="38"/>
        <v>2.8926434816908814E-4</v>
      </c>
      <c r="X403" s="188">
        <v>15</v>
      </c>
      <c r="Y403" s="410">
        <v>2</v>
      </c>
      <c r="Z403" s="410">
        <v>137</v>
      </c>
      <c r="AA403" s="142">
        <v>775.96900826446301</v>
      </c>
      <c r="AB403" s="142">
        <v>27.856220279579599</v>
      </c>
      <c r="AC403" s="1"/>
      <c r="AD403" s="104" t="s">
        <v>894</v>
      </c>
      <c r="AE403" s="411">
        <v>11</v>
      </c>
      <c r="AF403" s="499">
        <f t="shared" si="39"/>
        <v>2.4626130563266767E-4</v>
      </c>
      <c r="AG403" s="188">
        <v>8</v>
      </c>
      <c r="AH403" s="410">
        <v>1</v>
      </c>
      <c r="AI403" s="410">
        <v>22</v>
      </c>
      <c r="AJ403" s="142">
        <v>46.809917355371901</v>
      </c>
      <c r="AK403" s="142">
        <v>6.8417773535370099</v>
      </c>
      <c r="AL403" s="1"/>
      <c r="AM403" s="104" t="s">
        <v>1162</v>
      </c>
      <c r="AN403" s="411">
        <v>7</v>
      </c>
      <c r="AO403" s="499">
        <f t="shared" si="40"/>
        <v>2.6795284030010718E-4</v>
      </c>
      <c r="AP403" s="188">
        <v>22</v>
      </c>
      <c r="AQ403" s="410">
        <v>6</v>
      </c>
      <c r="AR403" s="410">
        <v>35</v>
      </c>
      <c r="AS403" s="142">
        <v>128.857142857143</v>
      </c>
      <c r="AT403" s="142">
        <v>11.351526014468</v>
      </c>
      <c r="AU403" s="1"/>
      <c r="AV403" s="104" t="s">
        <v>854</v>
      </c>
      <c r="AW403" s="411">
        <v>9</v>
      </c>
      <c r="AX403" s="499">
        <f t="shared" si="41"/>
        <v>2.78836323078353E-4</v>
      </c>
      <c r="AY403" s="188">
        <v>11</v>
      </c>
      <c r="AZ403" s="410">
        <v>3</v>
      </c>
      <c r="BA403" s="410">
        <v>28</v>
      </c>
      <c r="BB403" s="142">
        <v>49.728395061728399</v>
      </c>
      <c r="BC403" s="142">
        <v>7.0518362900544096</v>
      </c>
      <c r="BD403" s="75"/>
    </row>
    <row r="404" spans="2:56" ht="11.25" customHeight="1" x14ac:dyDescent="0.25">
      <c r="B404" s="113"/>
      <c r="C404" s="104" t="s">
        <v>1028</v>
      </c>
      <c r="D404" s="411">
        <v>69</v>
      </c>
      <c r="E404" s="499">
        <f t="shared" si="36"/>
        <v>2.9478613052617191E-4</v>
      </c>
      <c r="F404" s="188">
        <v>7</v>
      </c>
      <c r="G404" s="410">
        <v>1</v>
      </c>
      <c r="H404" s="410">
        <v>54</v>
      </c>
      <c r="I404" s="142">
        <v>74.533501365259397</v>
      </c>
      <c r="J404" s="142">
        <v>8.6332787146749403</v>
      </c>
      <c r="K404" s="1"/>
      <c r="L404" s="104" t="s">
        <v>1043</v>
      </c>
      <c r="M404" s="411">
        <v>15</v>
      </c>
      <c r="N404" s="310">
        <f t="shared" si="37"/>
        <v>2.7300524170064067E-4</v>
      </c>
      <c r="O404" s="410">
        <v>1</v>
      </c>
      <c r="P404" s="410">
        <v>1</v>
      </c>
      <c r="Q404" s="410">
        <v>4</v>
      </c>
      <c r="R404" s="142">
        <v>0.90666666666666695</v>
      </c>
      <c r="S404" s="142">
        <v>0.95219045713904704</v>
      </c>
      <c r="T404" s="1"/>
      <c r="U404" s="104" t="s">
        <v>954</v>
      </c>
      <c r="V404" s="411">
        <v>22</v>
      </c>
      <c r="W404" s="499">
        <f t="shared" si="38"/>
        <v>2.8926434816908814E-4</v>
      </c>
      <c r="X404" s="188">
        <v>1</v>
      </c>
      <c r="Y404" s="410">
        <v>1</v>
      </c>
      <c r="Z404" s="410">
        <v>5</v>
      </c>
      <c r="AA404" s="142">
        <v>1.25</v>
      </c>
      <c r="AB404" s="142">
        <v>1.11803398874989</v>
      </c>
      <c r="AC404" s="1"/>
      <c r="AD404" s="104" t="s">
        <v>896</v>
      </c>
      <c r="AE404" s="411">
        <v>11</v>
      </c>
      <c r="AF404" s="499">
        <f t="shared" si="39"/>
        <v>2.4626130563266767E-4</v>
      </c>
      <c r="AG404" s="188">
        <v>7</v>
      </c>
      <c r="AH404" s="410">
        <v>1</v>
      </c>
      <c r="AI404" s="410">
        <v>46</v>
      </c>
      <c r="AJ404" s="142">
        <v>160.79338842975201</v>
      </c>
      <c r="AK404" s="142">
        <v>12.680433290300099</v>
      </c>
      <c r="AL404" s="1"/>
      <c r="AM404" s="104" t="s">
        <v>1201</v>
      </c>
      <c r="AN404" s="411">
        <v>7</v>
      </c>
      <c r="AO404" s="499">
        <f t="shared" si="40"/>
        <v>2.6795284030010718E-4</v>
      </c>
      <c r="AP404" s="188">
        <v>4</v>
      </c>
      <c r="AQ404" s="410">
        <v>3</v>
      </c>
      <c r="AR404" s="410">
        <v>8</v>
      </c>
      <c r="AS404" s="142">
        <v>2.2040816326530601</v>
      </c>
      <c r="AT404" s="142">
        <v>1.4846149779161799</v>
      </c>
      <c r="AU404" s="1"/>
      <c r="AV404" s="104" t="s">
        <v>866</v>
      </c>
      <c r="AW404" s="411">
        <v>9</v>
      </c>
      <c r="AX404" s="499">
        <f t="shared" si="41"/>
        <v>2.78836323078353E-4</v>
      </c>
      <c r="AY404" s="188">
        <v>3</v>
      </c>
      <c r="AZ404" s="410">
        <v>1</v>
      </c>
      <c r="BA404" s="410">
        <v>14</v>
      </c>
      <c r="BB404" s="142">
        <v>20.320987654321002</v>
      </c>
      <c r="BC404" s="142">
        <v>4.5078806166890697</v>
      </c>
      <c r="BD404" s="75"/>
    </row>
    <row r="405" spans="2:56" ht="11.25" customHeight="1" x14ac:dyDescent="0.25">
      <c r="B405" s="113"/>
      <c r="C405" s="104" t="s">
        <v>813</v>
      </c>
      <c r="D405" s="411">
        <v>68</v>
      </c>
      <c r="E405" s="499">
        <f t="shared" si="36"/>
        <v>2.9051386776492302E-4</v>
      </c>
      <c r="F405" s="188">
        <v>11</v>
      </c>
      <c r="G405" s="410">
        <v>1</v>
      </c>
      <c r="H405" s="410">
        <v>49</v>
      </c>
      <c r="I405" s="142">
        <v>103.268814878893</v>
      </c>
      <c r="J405" s="142">
        <v>10.162126493942701</v>
      </c>
      <c r="K405" s="1"/>
      <c r="L405" s="104" t="s">
        <v>855</v>
      </c>
      <c r="M405" s="411">
        <v>14</v>
      </c>
      <c r="N405" s="310">
        <f t="shared" si="37"/>
        <v>2.548048922539313E-4</v>
      </c>
      <c r="O405" s="410">
        <v>4</v>
      </c>
      <c r="P405" s="410">
        <v>2</v>
      </c>
      <c r="Q405" s="410">
        <v>11</v>
      </c>
      <c r="R405" s="142">
        <v>5.3520408163265296</v>
      </c>
      <c r="S405" s="142">
        <v>2.31344782010023</v>
      </c>
      <c r="T405" s="1"/>
      <c r="U405" s="104" t="s">
        <v>959</v>
      </c>
      <c r="V405" s="411">
        <v>22</v>
      </c>
      <c r="W405" s="499">
        <f t="shared" si="38"/>
        <v>2.8926434816908814E-4</v>
      </c>
      <c r="X405" s="188">
        <v>3</v>
      </c>
      <c r="Y405" s="410">
        <v>1</v>
      </c>
      <c r="Z405" s="410">
        <v>7</v>
      </c>
      <c r="AA405" s="142">
        <v>4.3409090909090899</v>
      </c>
      <c r="AB405" s="142">
        <v>2.0834848429756101</v>
      </c>
      <c r="AC405" s="1"/>
      <c r="AD405" s="104" t="s">
        <v>899</v>
      </c>
      <c r="AE405" s="411">
        <v>11</v>
      </c>
      <c r="AF405" s="499">
        <f t="shared" si="39"/>
        <v>2.4626130563266767E-4</v>
      </c>
      <c r="AG405" s="188">
        <v>1</v>
      </c>
      <c r="AH405" s="410">
        <v>1</v>
      </c>
      <c r="AI405" s="410">
        <v>3</v>
      </c>
      <c r="AJ405" s="142">
        <v>0.61157024793388404</v>
      </c>
      <c r="AK405" s="142">
        <v>0.78202956973114801</v>
      </c>
      <c r="AL405" s="1"/>
      <c r="AM405" s="104" t="s">
        <v>1206</v>
      </c>
      <c r="AN405" s="411">
        <v>7</v>
      </c>
      <c r="AO405" s="499">
        <f t="shared" si="40"/>
        <v>2.6795284030010718E-4</v>
      </c>
      <c r="AP405" s="188">
        <v>10</v>
      </c>
      <c r="AQ405" s="410">
        <v>4</v>
      </c>
      <c r="AR405" s="410">
        <v>19</v>
      </c>
      <c r="AS405" s="142">
        <v>27.5510204081633</v>
      </c>
      <c r="AT405" s="142">
        <v>5.2489065916782396</v>
      </c>
      <c r="AU405" s="1"/>
      <c r="AV405" s="104" t="s">
        <v>893</v>
      </c>
      <c r="AW405" s="411">
        <v>9</v>
      </c>
      <c r="AX405" s="499">
        <f t="shared" si="41"/>
        <v>2.78836323078353E-4</v>
      </c>
      <c r="AY405" s="188">
        <v>3</v>
      </c>
      <c r="AZ405" s="410">
        <v>1</v>
      </c>
      <c r="BA405" s="410">
        <v>8</v>
      </c>
      <c r="BB405" s="142">
        <v>6.1728395061728403</v>
      </c>
      <c r="BC405" s="142">
        <v>2.48451997499977</v>
      </c>
      <c r="BD405" s="75"/>
    </row>
    <row r="406" spans="2:56" ht="11.25" customHeight="1" x14ac:dyDescent="0.25">
      <c r="B406" s="113"/>
      <c r="C406" s="104" t="s">
        <v>1135</v>
      </c>
      <c r="D406" s="411">
        <v>68</v>
      </c>
      <c r="E406" s="499">
        <f t="shared" si="36"/>
        <v>2.9051386776492302E-4</v>
      </c>
      <c r="F406" s="188">
        <v>11</v>
      </c>
      <c r="G406" s="410">
        <v>1</v>
      </c>
      <c r="H406" s="410">
        <v>77</v>
      </c>
      <c r="I406" s="142">
        <v>172.23940311418701</v>
      </c>
      <c r="J406" s="142">
        <v>13.1240010330001</v>
      </c>
      <c r="K406" s="1"/>
      <c r="L406" s="104" t="s">
        <v>857</v>
      </c>
      <c r="M406" s="411">
        <v>14</v>
      </c>
      <c r="N406" s="310">
        <f t="shared" si="37"/>
        <v>2.548048922539313E-4</v>
      </c>
      <c r="O406" s="410">
        <v>6</v>
      </c>
      <c r="P406" s="410">
        <v>1</v>
      </c>
      <c r="Q406" s="410">
        <v>21</v>
      </c>
      <c r="R406" s="142">
        <v>40.209183673469397</v>
      </c>
      <c r="S406" s="142">
        <v>6.3410711771332</v>
      </c>
      <c r="T406" s="1"/>
      <c r="U406" s="104" t="s">
        <v>1203</v>
      </c>
      <c r="V406" s="411">
        <v>22</v>
      </c>
      <c r="W406" s="499">
        <f t="shared" si="38"/>
        <v>2.8926434816908814E-4</v>
      </c>
      <c r="X406" s="188">
        <v>7</v>
      </c>
      <c r="Y406" s="410">
        <v>1</v>
      </c>
      <c r="Z406" s="410">
        <v>18</v>
      </c>
      <c r="AA406" s="142">
        <v>28.407024793388398</v>
      </c>
      <c r="AB406" s="142">
        <v>5.3298240865331001</v>
      </c>
      <c r="AC406" s="1"/>
      <c r="AD406" s="104" t="s">
        <v>907</v>
      </c>
      <c r="AE406" s="411">
        <v>11</v>
      </c>
      <c r="AF406" s="499">
        <f t="shared" si="39"/>
        <v>2.4626130563266767E-4</v>
      </c>
      <c r="AG406" s="188">
        <v>19</v>
      </c>
      <c r="AH406" s="410">
        <v>1</v>
      </c>
      <c r="AI406" s="410">
        <v>91</v>
      </c>
      <c r="AJ406" s="142">
        <v>988.80991735537202</v>
      </c>
      <c r="AK406" s="142">
        <v>31.445348103580798</v>
      </c>
      <c r="AL406" s="1"/>
      <c r="AM406" s="104" t="s">
        <v>1207</v>
      </c>
      <c r="AN406" s="411">
        <v>7</v>
      </c>
      <c r="AO406" s="499">
        <f t="shared" si="40"/>
        <v>2.6795284030010718E-4</v>
      </c>
      <c r="AP406" s="188">
        <v>7</v>
      </c>
      <c r="AQ406" s="410">
        <v>3</v>
      </c>
      <c r="AR406" s="410">
        <v>11</v>
      </c>
      <c r="AS406" s="142">
        <v>5.2653061224489797</v>
      </c>
      <c r="AT406" s="142">
        <v>2.29462548631557</v>
      </c>
      <c r="AU406" s="1"/>
      <c r="AV406" s="104" t="s">
        <v>1027</v>
      </c>
      <c r="AW406" s="411">
        <v>9</v>
      </c>
      <c r="AX406" s="499">
        <f t="shared" si="41"/>
        <v>2.78836323078353E-4</v>
      </c>
      <c r="AY406" s="188">
        <v>2</v>
      </c>
      <c r="AZ406" s="410">
        <v>1</v>
      </c>
      <c r="BA406" s="410">
        <v>6</v>
      </c>
      <c r="BB406" s="142">
        <v>1.7283950617284001</v>
      </c>
      <c r="BC406" s="142">
        <v>1.31468439624436</v>
      </c>
      <c r="BD406" s="75"/>
    </row>
    <row r="407" spans="2:56" ht="11.25" customHeight="1" x14ac:dyDescent="0.25">
      <c r="B407" s="113"/>
      <c r="C407" s="104" t="s">
        <v>1147</v>
      </c>
      <c r="D407" s="411">
        <v>68</v>
      </c>
      <c r="E407" s="499">
        <f t="shared" si="36"/>
        <v>2.9051386776492302E-4</v>
      </c>
      <c r="F407" s="188">
        <v>5</v>
      </c>
      <c r="G407" s="410">
        <v>1</v>
      </c>
      <c r="H407" s="410">
        <v>24</v>
      </c>
      <c r="I407" s="142">
        <v>23.0767733564014</v>
      </c>
      <c r="J407" s="142">
        <v>4.8038290307213698</v>
      </c>
      <c r="K407" s="1"/>
      <c r="L407" s="104" t="s">
        <v>886</v>
      </c>
      <c r="M407" s="411">
        <v>14</v>
      </c>
      <c r="N407" s="310">
        <f t="shared" si="37"/>
        <v>2.548048922539313E-4</v>
      </c>
      <c r="O407" s="410">
        <v>9</v>
      </c>
      <c r="P407" s="410">
        <v>1</v>
      </c>
      <c r="Q407" s="410">
        <v>22</v>
      </c>
      <c r="R407" s="142">
        <v>42.168367346938801</v>
      </c>
      <c r="S407" s="142">
        <v>6.4937175290382596</v>
      </c>
      <c r="T407" s="1"/>
      <c r="U407" s="104" t="s">
        <v>678</v>
      </c>
      <c r="V407" s="411">
        <v>21</v>
      </c>
      <c r="W407" s="499">
        <f t="shared" si="38"/>
        <v>2.7611596870685687E-4</v>
      </c>
      <c r="X407" s="188">
        <v>29</v>
      </c>
      <c r="Y407" s="410">
        <v>2</v>
      </c>
      <c r="Z407" s="410">
        <v>170</v>
      </c>
      <c r="AA407" s="142">
        <v>1584.9024943310701</v>
      </c>
      <c r="AB407" s="142">
        <v>39.810833881382898</v>
      </c>
      <c r="AC407" s="1"/>
      <c r="AD407" s="104" t="s">
        <v>992</v>
      </c>
      <c r="AE407" s="411">
        <v>11</v>
      </c>
      <c r="AF407" s="499">
        <f t="shared" si="39"/>
        <v>2.4626130563266767E-4</v>
      </c>
      <c r="AG407" s="188">
        <v>8</v>
      </c>
      <c r="AH407" s="410">
        <v>1</v>
      </c>
      <c r="AI407" s="410">
        <v>16</v>
      </c>
      <c r="AJ407" s="142">
        <v>23.785123966942098</v>
      </c>
      <c r="AK407" s="142">
        <v>4.8769994840006001</v>
      </c>
      <c r="AL407" s="1"/>
      <c r="AM407" s="104" t="s">
        <v>706</v>
      </c>
      <c r="AN407" s="411">
        <v>6</v>
      </c>
      <c r="AO407" s="499">
        <f t="shared" si="40"/>
        <v>2.2967386311437759E-4</v>
      </c>
      <c r="AP407" s="188">
        <v>4</v>
      </c>
      <c r="AQ407" s="410">
        <v>1</v>
      </c>
      <c r="AR407" s="410">
        <v>7</v>
      </c>
      <c r="AS407" s="142">
        <v>4.4722222222222197</v>
      </c>
      <c r="AT407" s="142">
        <v>2.1147629234082501</v>
      </c>
      <c r="AU407" s="1"/>
      <c r="AV407" s="104" t="s">
        <v>1110</v>
      </c>
      <c r="AW407" s="411">
        <v>9</v>
      </c>
      <c r="AX407" s="499">
        <f t="shared" si="41"/>
        <v>2.78836323078353E-4</v>
      </c>
      <c r="AY407" s="188">
        <v>12</v>
      </c>
      <c r="AZ407" s="410">
        <v>2</v>
      </c>
      <c r="BA407" s="410">
        <v>26</v>
      </c>
      <c r="BB407" s="142">
        <v>76.839506172839506</v>
      </c>
      <c r="BC407" s="142">
        <v>8.7658146325849007</v>
      </c>
      <c r="BD407" s="75"/>
    </row>
    <row r="408" spans="2:56" ht="11.25" customHeight="1" x14ac:dyDescent="0.25">
      <c r="B408" s="113"/>
      <c r="C408" s="104" t="s">
        <v>692</v>
      </c>
      <c r="D408" s="411">
        <v>67</v>
      </c>
      <c r="E408" s="499">
        <f t="shared" si="36"/>
        <v>2.8624160500367412E-4</v>
      </c>
      <c r="F408" s="188">
        <v>6</v>
      </c>
      <c r="G408" s="410">
        <v>1</v>
      </c>
      <c r="H408" s="410">
        <v>54</v>
      </c>
      <c r="I408" s="142">
        <v>82.529293829360697</v>
      </c>
      <c r="J408" s="142">
        <v>9.0845634914045608</v>
      </c>
      <c r="K408" s="1"/>
      <c r="L408" s="104" t="s">
        <v>914</v>
      </c>
      <c r="M408" s="411">
        <v>14</v>
      </c>
      <c r="N408" s="310">
        <f t="shared" si="37"/>
        <v>2.548048922539313E-4</v>
      </c>
      <c r="O408" s="410">
        <v>2</v>
      </c>
      <c r="P408" s="410">
        <v>1</v>
      </c>
      <c r="Q408" s="410">
        <v>7</v>
      </c>
      <c r="R408" s="142">
        <v>3.2295918367346901</v>
      </c>
      <c r="S408" s="142">
        <v>1.7971065179155901</v>
      </c>
      <c r="T408" s="1"/>
      <c r="U408" s="104" t="s">
        <v>857</v>
      </c>
      <c r="V408" s="411">
        <v>21</v>
      </c>
      <c r="W408" s="499">
        <f t="shared" si="38"/>
        <v>2.7611596870685687E-4</v>
      </c>
      <c r="X408" s="188">
        <v>2</v>
      </c>
      <c r="Y408" s="410">
        <v>1</v>
      </c>
      <c r="Z408" s="410">
        <v>12</v>
      </c>
      <c r="AA408" s="142">
        <v>6.5351473922902503</v>
      </c>
      <c r="AB408" s="142">
        <v>2.5563934345656301</v>
      </c>
      <c r="AC408" s="1"/>
      <c r="AD408" s="104" t="s">
        <v>1071</v>
      </c>
      <c r="AE408" s="411">
        <v>11</v>
      </c>
      <c r="AF408" s="499">
        <f t="shared" si="39"/>
        <v>2.4626130563266767E-4</v>
      </c>
      <c r="AG408" s="188">
        <v>15</v>
      </c>
      <c r="AH408" s="410">
        <v>1</v>
      </c>
      <c r="AI408" s="410">
        <v>42</v>
      </c>
      <c r="AJ408" s="142">
        <v>151.289256198347</v>
      </c>
      <c r="AK408" s="142">
        <v>12.299969764123301</v>
      </c>
      <c r="AL408" s="1"/>
      <c r="AM408" s="104" t="s">
        <v>811</v>
      </c>
      <c r="AN408" s="411">
        <v>6</v>
      </c>
      <c r="AO408" s="499">
        <f t="shared" si="40"/>
        <v>2.2967386311437759E-4</v>
      </c>
      <c r="AP408" s="188">
        <v>4</v>
      </c>
      <c r="AQ408" s="410">
        <v>1</v>
      </c>
      <c r="AR408" s="410">
        <v>10</v>
      </c>
      <c r="AS408" s="142">
        <v>15.3333333333333</v>
      </c>
      <c r="AT408" s="142">
        <v>3.9157800414902399</v>
      </c>
      <c r="AU408" s="1"/>
      <c r="AV408" s="104" t="s">
        <v>1127</v>
      </c>
      <c r="AW408" s="411">
        <v>9</v>
      </c>
      <c r="AX408" s="499">
        <f t="shared" si="41"/>
        <v>2.78836323078353E-4</v>
      </c>
      <c r="AY408" s="188">
        <v>14</v>
      </c>
      <c r="AZ408" s="410">
        <v>7</v>
      </c>
      <c r="BA408" s="410">
        <v>26</v>
      </c>
      <c r="BB408" s="142">
        <v>51.7777777777778</v>
      </c>
      <c r="BC408" s="142">
        <v>7.1956777149743001</v>
      </c>
      <c r="BD408" s="75"/>
    </row>
    <row r="409" spans="2:56" ht="11.25" customHeight="1" x14ac:dyDescent="0.25">
      <c r="B409" s="113"/>
      <c r="C409" s="104" t="s">
        <v>1116</v>
      </c>
      <c r="D409" s="411">
        <v>67</v>
      </c>
      <c r="E409" s="499">
        <f t="shared" si="36"/>
        <v>2.8624160500367412E-4</v>
      </c>
      <c r="F409" s="188">
        <v>13</v>
      </c>
      <c r="G409" s="410">
        <v>2</v>
      </c>
      <c r="H409" s="410">
        <v>37</v>
      </c>
      <c r="I409" s="142">
        <v>50.488750278458397</v>
      </c>
      <c r="J409" s="142">
        <v>7.1055436300439698</v>
      </c>
      <c r="K409" s="1"/>
      <c r="L409" s="104" t="s">
        <v>1116</v>
      </c>
      <c r="M409" s="411">
        <v>14</v>
      </c>
      <c r="N409" s="310">
        <f t="shared" si="37"/>
        <v>2.548048922539313E-4</v>
      </c>
      <c r="O409" s="410">
        <v>10</v>
      </c>
      <c r="P409" s="410">
        <v>2</v>
      </c>
      <c r="Q409" s="410">
        <v>21</v>
      </c>
      <c r="R409" s="142">
        <v>27.4897959183673</v>
      </c>
      <c r="S409" s="142">
        <v>5.24307122957216</v>
      </c>
      <c r="T409" s="1"/>
      <c r="U409" s="104" t="s">
        <v>969</v>
      </c>
      <c r="V409" s="411">
        <v>21</v>
      </c>
      <c r="W409" s="499">
        <f t="shared" si="38"/>
        <v>2.7611596870685687E-4</v>
      </c>
      <c r="X409" s="188">
        <v>2</v>
      </c>
      <c r="Y409" s="410">
        <v>1</v>
      </c>
      <c r="Z409" s="410">
        <v>9</v>
      </c>
      <c r="AA409" s="142">
        <v>4.52154195011338</v>
      </c>
      <c r="AB409" s="142">
        <v>2.1263917677872501</v>
      </c>
      <c r="AC409" s="1"/>
      <c r="AD409" s="104" t="s">
        <v>1082</v>
      </c>
      <c r="AE409" s="411">
        <v>11</v>
      </c>
      <c r="AF409" s="499">
        <f t="shared" si="39"/>
        <v>2.4626130563266767E-4</v>
      </c>
      <c r="AG409" s="188">
        <v>5</v>
      </c>
      <c r="AH409" s="410">
        <v>1</v>
      </c>
      <c r="AI409" s="410">
        <v>19</v>
      </c>
      <c r="AJ409" s="142">
        <v>24.016528925619799</v>
      </c>
      <c r="AK409" s="142">
        <v>4.9006661716158399</v>
      </c>
      <c r="AL409" s="1"/>
      <c r="AM409" s="104" t="s">
        <v>853</v>
      </c>
      <c r="AN409" s="411">
        <v>6</v>
      </c>
      <c r="AO409" s="499">
        <f t="shared" si="40"/>
        <v>2.2967386311437759E-4</v>
      </c>
      <c r="AP409" s="188">
        <v>14</v>
      </c>
      <c r="AQ409" s="410">
        <v>3</v>
      </c>
      <c r="AR409" s="410">
        <v>45</v>
      </c>
      <c r="AS409" s="142">
        <v>221.25</v>
      </c>
      <c r="AT409" s="142">
        <v>14.874474780643499</v>
      </c>
      <c r="AU409" s="1"/>
      <c r="AV409" s="104" t="s">
        <v>1195</v>
      </c>
      <c r="AW409" s="411">
        <v>9</v>
      </c>
      <c r="AX409" s="499">
        <f t="shared" si="41"/>
        <v>2.78836323078353E-4</v>
      </c>
      <c r="AY409" s="188">
        <v>6</v>
      </c>
      <c r="AZ409" s="410">
        <v>2</v>
      </c>
      <c r="BA409" s="410">
        <v>12</v>
      </c>
      <c r="BB409" s="142">
        <v>10.2222222222222</v>
      </c>
      <c r="BC409" s="142">
        <v>3.1972210155418099</v>
      </c>
      <c r="BD409" s="75"/>
    </row>
    <row r="410" spans="2:56" ht="11.25" customHeight="1" x14ac:dyDescent="0.25">
      <c r="B410" s="113"/>
      <c r="C410" s="104" t="s">
        <v>1203</v>
      </c>
      <c r="D410" s="411">
        <v>66</v>
      </c>
      <c r="E410" s="499">
        <f t="shared" si="36"/>
        <v>2.8196934224242529E-4</v>
      </c>
      <c r="F410" s="188">
        <v>6</v>
      </c>
      <c r="G410" s="410">
        <v>1</v>
      </c>
      <c r="H410" s="410">
        <v>20</v>
      </c>
      <c r="I410" s="142">
        <v>25.4915059687787</v>
      </c>
      <c r="J410" s="142">
        <v>5.0489113647180099</v>
      </c>
      <c r="K410" s="1"/>
      <c r="L410" s="104" t="s">
        <v>1127</v>
      </c>
      <c r="M410" s="411">
        <v>14</v>
      </c>
      <c r="N410" s="310">
        <f t="shared" si="37"/>
        <v>2.548048922539313E-4</v>
      </c>
      <c r="O410" s="410">
        <v>10</v>
      </c>
      <c r="P410" s="410">
        <v>5</v>
      </c>
      <c r="Q410" s="410">
        <v>18</v>
      </c>
      <c r="R410" s="142">
        <v>15.265306122448999</v>
      </c>
      <c r="S410" s="142">
        <v>3.9070840946221002</v>
      </c>
      <c r="T410" s="1"/>
      <c r="U410" s="104" t="s">
        <v>995</v>
      </c>
      <c r="V410" s="411">
        <v>21</v>
      </c>
      <c r="W410" s="499">
        <f t="shared" si="38"/>
        <v>2.7611596870685687E-4</v>
      </c>
      <c r="X410" s="188">
        <v>12</v>
      </c>
      <c r="Y410" s="410">
        <v>2</v>
      </c>
      <c r="Z410" s="410">
        <v>33</v>
      </c>
      <c r="AA410" s="142">
        <v>79.7596371882086</v>
      </c>
      <c r="AB410" s="142">
        <v>8.9308251123963096</v>
      </c>
      <c r="AC410" s="1"/>
      <c r="AD410" s="104" t="s">
        <v>1111</v>
      </c>
      <c r="AE410" s="411">
        <v>11</v>
      </c>
      <c r="AF410" s="499">
        <f t="shared" si="39"/>
        <v>2.4626130563266767E-4</v>
      </c>
      <c r="AG410" s="188">
        <v>15</v>
      </c>
      <c r="AH410" s="410">
        <v>1</v>
      </c>
      <c r="AI410" s="410">
        <v>45</v>
      </c>
      <c r="AJ410" s="142">
        <v>263.32231404958702</v>
      </c>
      <c r="AK410" s="142">
        <v>16.227209065319499</v>
      </c>
      <c r="AL410" s="1"/>
      <c r="AM410" s="104" t="s">
        <v>872</v>
      </c>
      <c r="AN410" s="411">
        <v>6</v>
      </c>
      <c r="AO410" s="499">
        <f t="shared" si="40"/>
        <v>2.2967386311437759E-4</v>
      </c>
      <c r="AP410" s="188">
        <v>1</v>
      </c>
      <c r="AQ410" s="410">
        <v>1</v>
      </c>
      <c r="AR410" s="410">
        <v>3</v>
      </c>
      <c r="AS410" s="142">
        <v>0.58333333333333304</v>
      </c>
      <c r="AT410" s="142">
        <v>0.76376261582597305</v>
      </c>
      <c r="AU410" s="1"/>
      <c r="AV410" s="104" t="s">
        <v>743</v>
      </c>
      <c r="AW410" s="411">
        <v>8</v>
      </c>
      <c r="AX410" s="499">
        <f t="shared" si="41"/>
        <v>2.4785450940298045E-4</v>
      </c>
      <c r="AY410" s="188">
        <v>8</v>
      </c>
      <c r="AZ410" s="410">
        <v>3</v>
      </c>
      <c r="BA410" s="410">
        <v>16</v>
      </c>
      <c r="BB410" s="142">
        <v>16.609375</v>
      </c>
      <c r="BC410" s="142">
        <v>4.0754600967252799</v>
      </c>
      <c r="BD410" s="75"/>
    </row>
    <row r="411" spans="2:56" ht="11.25" customHeight="1" x14ac:dyDescent="0.25">
      <c r="B411" s="113"/>
      <c r="C411" s="104" t="s">
        <v>884</v>
      </c>
      <c r="D411" s="411">
        <v>65</v>
      </c>
      <c r="E411" s="499">
        <f t="shared" si="36"/>
        <v>2.776970794811764E-4</v>
      </c>
      <c r="F411" s="188">
        <v>15</v>
      </c>
      <c r="G411" s="410">
        <v>2</v>
      </c>
      <c r="H411" s="410">
        <v>137</v>
      </c>
      <c r="I411" s="142">
        <v>454.25325443787</v>
      </c>
      <c r="J411" s="142">
        <v>21.313217833960898</v>
      </c>
      <c r="K411" s="1"/>
      <c r="L411" s="104" t="s">
        <v>1155</v>
      </c>
      <c r="M411" s="411">
        <v>14</v>
      </c>
      <c r="N411" s="310">
        <f t="shared" si="37"/>
        <v>2.548048922539313E-4</v>
      </c>
      <c r="O411" s="410">
        <v>5</v>
      </c>
      <c r="P411" s="410">
        <v>1</v>
      </c>
      <c r="Q411" s="410">
        <v>17</v>
      </c>
      <c r="R411" s="142">
        <v>25.209183673469401</v>
      </c>
      <c r="S411" s="142">
        <v>5.02087479165428</v>
      </c>
      <c r="T411" s="1"/>
      <c r="U411" s="104" t="s">
        <v>1135</v>
      </c>
      <c r="V411" s="411">
        <v>21</v>
      </c>
      <c r="W411" s="499">
        <f t="shared" si="38"/>
        <v>2.7611596870685687E-4</v>
      </c>
      <c r="X411" s="188">
        <v>16</v>
      </c>
      <c r="Y411" s="410">
        <v>2</v>
      </c>
      <c r="Z411" s="410">
        <v>77</v>
      </c>
      <c r="AA411" s="142">
        <v>280.34467120181398</v>
      </c>
      <c r="AB411" s="142">
        <v>16.743496385218201</v>
      </c>
      <c r="AC411" s="1"/>
      <c r="AD411" s="104" t="s">
        <v>705</v>
      </c>
      <c r="AE411" s="411">
        <v>10</v>
      </c>
      <c r="AF411" s="499">
        <f t="shared" si="39"/>
        <v>2.2387391421151606E-4</v>
      </c>
      <c r="AG411" s="188">
        <v>15</v>
      </c>
      <c r="AH411" s="410">
        <v>1</v>
      </c>
      <c r="AI411" s="410">
        <v>60</v>
      </c>
      <c r="AJ411" s="142">
        <v>284.83999999999997</v>
      </c>
      <c r="AK411" s="142">
        <v>16.877203559831798</v>
      </c>
      <c r="AL411" s="1"/>
      <c r="AM411" s="104" t="s">
        <v>899</v>
      </c>
      <c r="AN411" s="411">
        <v>6</v>
      </c>
      <c r="AO411" s="499">
        <f t="shared" si="40"/>
        <v>2.2967386311437759E-4</v>
      </c>
      <c r="AP411" s="188">
        <v>5</v>
      </c>
      <c r="AQ411" s="410">
        <v>1</v>
      </c>
      <c r="AR411" s="410">
        <v>15</v>
      </c>
      <c r="AS411" s="142">
        <v>24</v>
      </c>
      <c r="AT411" s="142">
        <v>4.8989794855663602</v>
      </c>
      <c r="AU411" s="1"/>
      <c r="AV411" s="104" t="s">
        <v>779</v>
      </c>
      <c r="AW411" s="411">
        <v>8</v>
      </c>
      <c r="AX411" s="499">
        <f t="shared" si="41"/>
        <v>2.4785450940298045E-4</v>
      </c>
      <c r="AY411" s="188">
        <v>10</v>
      </c>
      <c r="AZ411" s="410">
        <v>2</v>
      </c>
      <c r="BA411" s="410">
        <v>26</v>
      </c>
      <c r="BB411" s="142">
        <v>47</v>
      </c>
      <c r="BC411" s="142">
        <v>6.8556546004010404</v>
      </c>
      <c r="BD411" s="75"/>
    </row>
    <row r="412" spans="2:56" ht="11.25" customHeight="1" x14ac:dyDescent="0.25">
      <c r="B412" s="113"/>
      <c r="C412" s="104" t="s">
        <v>857</v>
      </c>
      <c r="D412" s="411">
        <v>64</v>
      </c>
      <c r="E412" s="499">
        <f t="shared" si="36"/>
        <v>2.7342481671992756E-4</v>
      </c>
      <c r="F412" s="188">
        <v>3</v>
      </c>
      <c r="G412" s="410">
        <v>1</v>
      </c>
      <c r="H412" s="410">
        <v>21</v>
      </c>
      <c r="I412" s="142">
        <v>18.484375</v>
      </c>
      <c r="J412" s="142">
        <v>4.2993458804799598</v>
      </c>
      <c r="K412" s="1"/>
      <c r="L412" s="104" t="s">
        <v>784</v>
      </c>
      <c r="M412" s="411">
        <v>13</v>
      </c>
      <c r="N412" s="310">
        <f t="shared" si="37"/>
        <v>2.366045428072219E-4</v>
      </c>
      <c r="O412" s="410">
        <v>9</v>
      </c>
      <c r="P412" s="410">
        <v>3</v>
      </c>
      <c r="Q412" s="410">
        <v>45</v>
      </c>
      <c r="R412" s="142">
        <v>113.171597633136</v>
      </c>
      <c r="S412" s="142">
        <v>10.6382140245972</v>
      </c>
      <c r="T412" s="1"/>
      <c r="U412" s="104" t="s">
        <v>1143</v>
      </c>
      <c r="V412" s="411">
        <v>21</v>
      </c>
      <c r="W412" s="499">
        <f t="shared" si="38"/>
        <v>2.7611596870685687E-4</v>
      </c>
      <c r="X412" s="188">
        <v>16</v>
      </c>
      <c r="Y412" s="410">
        <v>1</v>
      </c>
      <c r="Z412" s="410">
        <v>38</v>
      </c>
      <c r="AA412" s="142">
        <v>94.816326530612201</v>
      </c>
      <c r="AB412" s="142">
        <v>9.7373675359725596</v>
      </c>
      <c r="AC412" s="1"/>
      <c r="AD412" s="104" t="s">
        <v>767</v>
      </c>
      <c r="AE412" s="411">
        <v>10</v>
      </c>
      <c r="AF412" s="499">
        <f t="shared" si="39"/>
        <v>2.2387391421151606E-4</v>
      </c>
      <c r="AG412" s="188">
        <v>2</v>
      </c>
      <c r="AH412" s="410">
        <v>1</v>
      </c>
      <c r="AI412" s="410">
        <v>7</v>
      </c>
      <c r="AJ412" s="142">
        <v>3.85</v>
      </c>
      <c r="AK412" s="142">
        <v>1.96214168703486</v>
      </c>
      <c r="AL412" s="1"/>
      <c r="AM412" s="104" t="s">
        <v>952</v>
      </c>
      <c r="AN412" s="411">
        <v>6</v>
      </c>
      <c r="AO412" s="499">
        <f t="shared" si="40"/>
        <v>2.2967386311437759E-4</v>
      </c>
      <c r="AP412" s="188">
        <v>10</v>
      </c>
      <c r="AQ412" s="410">
        <v>3</v>
      </c>
      <c r="AR412" s="410">
        <v>22</v>
      </c>
      <c r="AS412" s="142">
        <v>45.3333333333333</v>
      </c>
      <c r="AT412" s="142">
        <v>6.7330032922413903</v>
      </c>
      <c r="AU412" s="1"/>
      <c r="AV412" s="104" t="s">
        <v>831</v>
      </c>
      <c r="AW412" s="411">
        <v>8</v>
      </c>
      <c r="AX412" s="499">
        <f t="shared" si="41"/>
        <v>2.4785450940298045E-4</v>
      </c>
      <c r="AY412" s="188">
        <v>2</v>
      </c>
      <c r="AZ412" s="410">
        <v>1</v>
      </c>
      <c r="BA412" s="410">
        <v>7</v>
      </c>
      <c r="BB412" s="142">
        <v>4</v>
      </c>
      <c r="BC412" s="142">
        <v>2</v>
      </c>
      <c r="BD412" s="75"/>
    </row>
    <row r="413" spans="2:56" ht="11.25" customHeight="1" x14ac:dyDescent="0.25">
      <c r="B413" s="113"/>
      <c r="C413" s="104" t="s">
        <v>995</v>
      </c>
      <c r="D413" s="411">
        <v>64</v>
      </c>
      <c r="E413" s="499">
        <f t="shared" si="36"/>
        <v>2.7342481671992756E-4</v>
      </c>
      <c r="F413" s="188">
        <v>12</v>
      </c>
      <c r="G413" s="410">
        <v>1</v>
      </c>
      <c r="H413" s="410">
        <v>47</v>
      </c>
      <c r="I413" s="142">
        <v>128.4130859375</v>
      </c>
      <c r="J413" s="142">
        <v>11.331949785341401</v>
      </c>
      <c r="K413" s="1"/>
      <c r="L413" s="104" t="s">
        <v>831</v>
      </c>
      <c r="M413" s="411">
        <v>13</v>
      </c>
      <c r="N413" s="310">
        <f t="shared" si="37"/>
        <v>2.366045428072219E-4</v>
      </c>
      <c r="O413" s="410">
        <v>1</v>
      </c>
      <c r="P413" s="410">
        <v>1</v>
      </c>
      <c r="Q413" s="410">
        <v>4</v>
      </c>
      <c r="R413" s="142">
        <v>0.69822485207100604</v>
      </c>
      <c r="S413" s="142">
        <v>0.83559849932309305</v>
      </c>
      <c r="T413" s="1"/>
      <c r="U413" s="104" t="s">
        <v>1180</v>
      </c>
      <c r="V413" s="411">
        <v>21</v>
      </c>
      <c r="W413" s="499">
        <f t="shared" si="38"/>
        <v>2.7611596870685687E-4</v>
      </c>
      <c r="X413" s="188">
        <v>4</v>
      </c>
      <c r="Y413" s="410">
        <v>1</v>
      </c>
      <c r="Z413" s="410">
        <v>54</v>
      </c>
      <c r="AA413" s="142">
        <v>126.630385487528</v>
      </c>
      <c r="AB413" s="142">
        <v>11.253016728305701</v>
      </c>
      <c r="AC413" s="1"/>
      <c r="AD413" s="104" t="s">
        <v>826</v>
      </c>
      <c r="AE413" s="411">
        <v>10</v>
      </c>
      <c r="AF413" s="499">
        <f t="shared" si="39"/>
        <v>2.2387391421151606E-4</v>
      </c>
      <c r="AG413" s="188">
        <v>5</v>
      </c>
      <c r="AH413" s="410">
        <v>1</v>
      </c>
      <c r="AI413" s="410">
        <v>19</v>
      </c>
      <c r="AJ413" s="142">
        <v>27.36</v>
      </c>
      <c r="AK413" s="142">
        <v>5.2306787322488102</v>
      </c>
      <c r="AL413" s="1"/>
      <c r="AM413" s="104" t="s">
        <v>966</v>
      </c>
      <c r="AN413" s="411">
        <v>6</v>
      </c>
      <c r="AO413" s="499">
        <f t="shared" si="40"/>
        <v>2.2967386311437759E-4</v>
      </c>
      <c r="AP413" s="188">
        <v>4</v>
      </c>
      <c r="AQ413" s="410">
        <v>1</v>
      </c>
      <c r="AR413" s="410">
        <v>10</v>
      </c>
      <c r="AS413" s="142">
        <v>8.8888888888888893</v>
      </c>
      <c r="AT413" s="142">
        <v>2.98142396999972</v>
      </c>
      <c r="AU413" s="1"/>
      <c r="AV413" s="104" t="s">
        <v>939</v>
      </c>
      <c r="AW413" s="411">
        <v>8</v>
      </c>
      <c r="AX413" s="499">
        <f t="shared" si="41"/>
        <v>2.4785450940298045E-4</v>
      </c>
      <c r="AY413" s="188">
        <v>1</v>
      </c>
      <c r="AZ413" s="410">
        <v>1</v>
      </c>
      <c r="BA413" s="410">
        <v>3</v>
      </c>
      <c r="BB413" s="142">
        <v>0.4375</v>
      </c>
      <c r="BC413" s="142">
        <v>0.66143782776614801</v>
      </c>
      <c r="BD413" s="75"/>
    </row>
    <row r="414" spans="2:56" ht="11.25" customHeight="1" x14ac:dyDescent="0.25">
      <c r="B414" s="113"/>
      <c r="C414" s="104" t="s">
        <v>1129</v>
      </c>
      <c r="D414" s="411">
        <v>64</v>
      </c>
      <c r="E414" s="499">
        <f t="shared" si="36"/>
        <v>2.7342481671992756E-4</v>
      </c>
      <c r="F414" s="188">
        <v>15</v>
      </c>
      <c r="G414" s="410">
        <v>6</v>
      </c>
      <c r="H414" s="410">
        <v>78</v>
      </c>
      <c r="I414" s="142">
        <v>113.841552734375</v>
      </c>
      <c r="J414" s="142">
        <v>10.669655698961201</v>
      </c>
      <c r="K414" s="1"/>
      <c r="L414" s="104" t="s">
        <v>844</v>
      </c>
      <c r="M414" s="411">
        <v>13</v>
      </c>
      <c r="N414" s="310">
        <f t="shared" si="37"/>
        <v>2.366045428072219E-4</v>
      </c>
      <c r="O414" s="410">
        <v>8</v>
      </c>
      <c r="P414" s="410">
        <v>2</v>
      </c>
      <c r="Q414" s="410">
        <v>21</v>
      </c>
      <c r="R414" s="142">
        <v>43.869822485207102</v>
      </c>
      <c r="S414" s="142">
        <v>6.6234298128090003</v>
      </c>
      <c r="T414" s="1"/>
      <c r="U414" s="104" t="s">
        <v>750</v>
      </c>
      <c r="V414" s="411">
        <v>20</v>
      </c>
      <c r="W414" s="499">
        <f t="shared" si="38"/>
        <v>2.629675892446256E-4</v>
      </c>
      <c r="X414" s="188">
        <v>12</v>
      </c>
      <c r="Y414" s="410">
        <v>1</v>
      </c>
      <c r="Z414" s="410">
        <v>43</v>
      </c>
      <c r="AA414" s="142">
        <v>130.1275</v>
      </c>
      <c r="AB414" s="142">
        <v>11.4073441256061</v>
      </c>
      <c r="AC414" s="1"/>
      <c r="AD414" s="104" t="s">
        <v>833</v>
      </c>
      <c r="AE414" s="411">
        <v>10</v>
      </c>
      <c r="AF414" s="499">
        <f t="shared" si="39"/>
        <v>2.2387391421151606E-4</v>
      </c>
      <c r="AG414" s="188">
        <v>17</v>
      </c>
      <c r="AH414" s="410">
        <v>1</v>
      </c>
      <c r="AI414" s="410">
        <v>41</v>
      </c>
      <c r="AJ414" s="142">
        <v>163.36000000000001</v>
      </c>
      <c r="AK414" s="142">
        <v>12.7812362469364</v>
      </c>
      <c r="AL414" s="1"/>
      <c r="AM414" s="104" t="s">
        <v>995</v>
      </c>
      <c r="AN414" s="411">
        <v>6</v>
      </c>
      <c r="AO414" s="499">
        <f t="shared" si="40"/>
        <v>2.2967386311437759E-4</v>
      </c>
      <c r="AP414" s="188">
        <v>17</v>
      </c>
      <c r="AQ414" s="410">
        <v>4</v>
      </c>
      <c r="AR414" s="410">
        <v>47</v>
      </c>
      <c r="AS414" s="142">
        <v>207.138888888889</v>
      </c>
      <c r="AT414" s="142">
        <v>14.3923204831219</v>
      </c>
      <c r="AU414" s="1"/>
      <c r="AV414" s="104" t="s">
        <v>995</v>
      </c>
      <c r="AW414" s="411">
        <v>8</v>
      </c>
      <c r="AX414" s="499">
        <f t="shared" si="41"/>
        <v>2.4785450940298045E-4</v>
      </c>
      <c r="AY414" s="188">
        <v>14</v>
      </c>
      <c r="AZ414" s="410">
        <v>3</v>
      </c>
      <c r="BA414" s="410">
        <v>36</v>
      </c>
      <c r="BB414" s="142">
        <v>115.75</v>
      </c>
      <c r="BC414" s="142">
        <v>10.758717395674999</v>
      </c>
      <c r="BD414" s="75"/>
    </row>
    <row r="415" spans="2:56" ht="11.25" customHeight="1" x14ac:dyDescent="0.25">
      <c r="B415" s="113"/>
      <c r="C415" s="104" t="s">
        <v>1111</v>
      </c>
      <c r="D415" s="411">
        <v>63</v>
      </c>
      <c r="E415" s="499">
        <f t="shared" si="36"/>
        <v>2.6915255395867867E-4</v>
      </c>
      <c r="F415" s="188">
        <v>14</v>
      </c>
      <c r="G415" s="410">
        <v>1</v>
      </c>
      <c r="H415" s="410">
        <v>128</v>
      </c>
      <c r="I415" s="142">
        <v>701.25371630133498</v>
      </c>
      <c r="J415" s="142">
        <v>26.481195522508699</v>
      </c>
      <c r="K415" s="1"/>
      <c r="L415" s="104" t="s">
        <v>845</v>
      </c>
      <c r="M415" s="411">
        <v>13</v>
      </c>
      <c r="N415" s="310">
        <f t="shared" si="37"/>
        <v>2.366045428072219E-4</v>
      </c>
      <c r="O415" s="410">
        <v>4</v>
      </c>
      <c r="P415" s="410">
        <v>1</v>
      </c>
      <c r="Q415" s="410">
        <v>13</v>
      </c>
      <c r="R415" s="142">
        <v>16.9467455621302</v>
      </c>
      <c r="S415" s="142">
        <v>4.11664251084912</v>
      </c>
      <c r="T415" s="1"/>
      <c r="U415" s="104" t="s">
        <v>756</v>
      </c>
      <c r="V415" s="411">
        <v>20</v>
      </c>
      <c r="W415" s="499">
        <f t="shared" si="38"/>
        <v>2.629675892446256E-4</v>
      </c>
      <c r="X415" s="188">
        <v>7</v>
      </c>
      <c r="Y415" s="410">
        <v>1</v>
      </c>
      <c r="Z415" s="410">
        <v>17</v>
      </c>
      <c r="AA415" s="142">
        <v>18.227499999999999</v>
      </c>
      <c r="AB415" s="142">
        <v>4.2693676346737801</v>
      </c>
      <c r="AC415" s="1"/>
      <c r="AD415" s="104" t="s">
        <v>835</v>
      </c>
      <c r="AE415" s="411">
        <v>10</v>
      </c>
      <c r="AF415" s="499">
        <f t="shared" si="39"/>
        <v>2.2387391421151606E-4</v>
      </c>
      <c r="AG415" s="188">
        <v>3</v>
      </c>
      <c r="AH415" s="410">
        <v>1</v>
      </c>
      <c r="AI415" s="410">
        <v>9</v>
      </c>
      <c r="AJ415" s="142">
        <v>6.65</v>
      </c>
      <c r="AK415" s="142">
        <v>2.57875939164553</v>
      </c>
      <c r="AL415" s="1"/>
      <c r="AM415" s="104" t="s">
        <v>999</v>
      </c>
      <c r="AN415" s="411">
        <v>6</v>
      </c>
      <c r="AO415" s="499">
        <f t="shared" si="40"/>
        <v>2.2967386311437759E-4</v>
      </c>
      <c r="AP415" s="188">
        <v>13</v>
      </c>
      <c r="AQ415" s="410">
        <v>1</v>
      </c>
      <c r="AR415" s="410">
        <v>61</v>
      </c>
      <c r="AS415" s="142">
        <v>455.55555555555497</v>
      </c>
      <c r="AT415" s="142">
        <v>21.343747458109501</v>
      </c>
      <c r="AU415" s="1"/>
      <c r="AV415" s="104" t="s">
        <v>1037</v>
      </c>
      <c r="AW415" s="411">
        <v>8</v>
      </c>
      <c r="AX415" s="499">
        <f t="shared" si="41"/>
        <v>2.4785450940298045E-4</v>
      </c>
      <c r="AY415" s="188">
        <v>2</v>
      </c>
      <c r="AZ415" s="410">
        <v>2</v>
      </c>
      <c r="BA415" s="410">
        <v>4</v>
      </c>
      <c r="BB415" s="142">
        <v>0.4375</v>
      </c>
      <c r="BC415" s="142">
        <v>0.66143782776614801</v>
      </c>
      <c r="BD415" s="75"/>
    </row>
    <row r="416" spans="2:56" ht="11.25" customHeight="1" x14ac:dyDescent="0.25">
      <c r="B416" s="113"/>
      <c r="C416" s="104" t="s">
        <v>1161</v>
      </c>
      <c r="D416" s="411">
        <v>63</v>
      </c>
      <c r="E416" s="499">
        <f t="shared" si="36"/>
        <v>2.6915255395867867E-4</v>
      </c>
      <c r="F416" s="188">
        <v>2</v>
      </c>
      <c r="G416" s="410">
        <v>1</v>
      </c>
      <c r="H416" s="410">
        <v>14</v>
      </c>
      <c r="I416" s="142">
        <v>5.0541698160745803</v>
      </c>
      <c r="J416" s="142">
        <v>2.2481480858863798</v>
      </c>
      <c r="K416" s="1"/>
      <c r="L416" s="104" t="s">
        <v>916</v>
      </c>
      <c r="M416" s="411">
        <v>13</v>
      </c>
      <c r="N416" s="310">
        <f t="shared" si="37"/>
        <v>2.366045428072219E-4</v>
      </c>
      <c r="O416" s="410">
        <v>5</v>
      </c>
      <c r="P416" s="410">
        <v>1</v>
      </c>
      <c r="Q416" s="410">
        <v>30</v>
      </c>
      <c r="R416" s="142">
        <v>60.331360946745598</v>
      </c>
      <c r="S416" s="142">
        <v>7.7673264993011299</v>
      </c>
      <c r="T416" s="1"/>
      <c r="U416" s="104" t="s">
        <v>831</v>
      </c>
      <c r="V416" s="411">
        <v>20</v>
      </c>
      <c r="W416" s="499">
        <f t="shared" si="38"/>
        <v>2.629675892446256E-4</v>
      </c>
      <c r="X416" s="188">
        <v>3</v>
      </c>
      <c r="Y416" s="410">
        <v>1</v>
      </c>
      <c r="Z416" s="410">
        <v>40</v>
      </c>
      <c r="AA416" s="142">
        <v>70.287499999999994</v>
      </c>
      <c r="AB416" s="142">
        <v>8.3837640711079207</v>
      </c>
      <c r="AC416" s="1"/>
      <c r="AD416" s="104" t="s">
        <v>1015</v>
      </c>
      <c r="AE416" s="411">
        <v>10</v>
      </c>
      <c r="AF416" s="499">
        <f t="shared" si="39"/>
        <v>2.2387391421151606E-4</v>
      </c>
      <c r="AG416" s="188">
        <v>6</v>
      </c>
      <c r="AH416" s="410">
        <v>2</v>
      </c>
      <c r="AI416" s="410">
        <v>14</v>
      </c>
      <c r="AJ416" s="142">
        <v>13.96</v>
      </c>
      <c r="AK416" s="142">
        <v>3.7363083384538802</v>
      </c>
      <c r="AL416" s="1"/>
      <c r="AM416" s="104" t="s">
        <v>1028</v>
      </c>
      <c r="AN416" s="411">
        <v>6</v>
      </c>
      <c r="AO416" s="499">
        <f t="shared" si="40"/>
        <v>2.2967386311437759E-4</v>
      </c>
      <c r="AP416" s="188">
        <v>7</v>
      </c>
      <c r="AQ416" s="410">
        <v>1</v>
      </c>
      <c r="AR416" s="410">
        <v>11</v>
      </c>
      <c r="AS416" s="142">
        <v>10.8888888888889</v>
      </c>
      <c r="AT416" s="142">
        <v>3.2998316455372199</v>
      </c>
      <c r="AU416" s="1"/>
      <c r="AV416" s="104" t="s">
        <v>1111</v>
      </c>
      <c r="AW416" s="411">
        <v>8</v>
      </c>
      <c r="AX416" s="499">
        <f t="shared" si="41"/>
        <v>2.4785450940298045E-4</v>
      </c>
      <c r="AY416" s="188">
        <v>14</v>
      </c>
      <c r="AZ416" s="410">
        <v>1</v>
      </c>
      <c r="BA416" s="410">
        <v>61</v>
      </c>
      <c r="BB416" s="142">
        <v>371.5</v>
      </c>
      <c r="BC416" s="142">
        <v>19.274335267396399</v>
      </c>
      <c r="BD416" s="75"/>
    </row>
    <row r="417" spans="2:56" ht="11.25" customHeight="1" x14ac:dyDescent="0.25">
      <c r="B417" s="113"/>
      <c r="C417" s="104" t="s">
        <v>795</v>
      </c>
      <c r="D417" s="411">
        <v>62</v>
      </c>
      <c r="E417" s="499">
        <f t="shared" si="36"/>
        <v>2.6488029119742983E-4</v>
      </c>
      <c r="F417" s="188">
        <v>5</v>
      </c>
      <c r="G417" s="410">
        <v>1</v>
      </c>
      <c r="H417" s="410">
        <v>30</v>
      </c>
      <c r="I417" s="142">
        <v>29.9066077003122</v>
      </c>
      <c r="J417" s="142">
        <v>5.4686934180215498</v>
      </c>
      <c r="K417" s="1"/>
      <c r="L417" s="104" t="s">
        <v>939</v>
      </c>
      <c r="M417" s="411">
        <v>13</v>
      </c>
      <c r="N417" s="310">
        <f t="shared" si="37"/>
        <v>2.366045428072219E-4</v>
      </c>
      <c r="O417" s="410">
        <v>1</v>
      </c>
      <c r="P417" s="410">
        <v>1</v>
      </c>
      <c r="Q417" s="410">
        <v>3</v>
      </c>
      <c r="R417" s="142">
        <v>0.33136094674556199</v>
      </c>
      <c r="S417" s="142">
        <v>0.57563959796522202</v>
      </c>
      <c r="T417" s="1"/>
      <c r="U417" s="104" t="s">
        <v>870</v>
      </c>
      <c r="V417" s="411">
        <v>20</v>
      </c>
      <c r="W417" s="499">
        <f t="shared" si="38"/>
        <v>2.629675892446256E-4</v>
      </c>
      <c r="X417" s="188">
        <v>7</v>
      </c>
      <c r="Y417" s="410">
        <v>3</v>
      </c>
      <c r="Z417" s="410">
        <v>27</v>
      </c>
      <c r="AA417" s="142">
        <v>39.76</v>
      </c>
      <c r="AB417" s="142">
        <v>6.3055531081737799</v>
      </c>
      <c r="AC417" s="1"/>
      <c r="AD417" s="104" t="s">
        <v>1037</v>
      </c>
      <c r="AE417" s="411">
        <v>10</v>
      </c>
      <c r="AF417" s="499">
        <f t="shared" si="39"/>
        <v>2.2387391421151606E-4</v>
      </c>
      <c r="AG417" s="188">
        <v>2</v>
      </c>
      <c r="AH417" s="410">
        <v>1</v>
      </c>
      <c r="AI417" s="410">
        <v>4</v>
      </c>
      <c r="AJ417" s="142">
        <v>1.1599999999999999</v>
      </c>
      <c r="AK417" s="142">
        <v>1.0770329614269001</v>
      </c>
      <c r="AL417" s="1"/>
      <c r="AM417" s="104" t="s">
        <v>1043</v>
      </c>
      <c r="AN417" s="411">
        <v>6</v>
      </c>
      <c r="AO417" s="499">
        <f t="shared" si="40"/>
        <v>2.2967386311437759E-4</v>
      </c>
      <c r="AP417" s="188">
        <v>6</v>
      </c>
      <c r="AQ417" s="410">
        <v>1</v>
      </c>
      <c r="AR417" s="410">
        <v>21</v>
      </c>
      <c r="AS417" s="142">
        <v>47.5555555555556</v>
      </c>
      <c r="AT417" s="142">
        <v>6.8960536218590702</v>
      </c>
      <c r="AU417" s="1"/>
      <c r="AV417" s="104" t="s">
        <v>1113</v>
      </c>
      <c r="AW417" s="411">
        <v>8</v>
      </c>
      <c r="AX417" s="499">
        <f t="shared" si="41"/>
        <v>2.4785450940298045E-4</v>
      </c>
      <c r="AY417" s="188">
        <v>5</v>
      </c>
      <c r="AZ417" s="410">
        <v>3</v>
      </c>
      <c r="BA417" s="410">
        <v>11</v>
      </c>
      <c r="BB417" s="142">
        <v>5.984375</v>
      </c>
      <c r="BC417" s="142">
        <v>2.4462982238476201</v>
      </c>
      <c r="BD417" s="75"/>
    </row>
    <row r="418" spans="2:56" ht="11.25" customHeight="1" x14ac:dyDescent="0.25">
      <c r="B418" s="113"/>
      <c r="C418" s="104" t="s">
        <v>893</v>
      </c>
      <c r="D418" s="411">
        <v>62</v>
      </c>
      <c r="E418" s="499">
        <f t="shared" si="36"/>
        <v>2.6488029119742983E-4</v>
      </c>
      <c r="F418" s="188">
        <v>3</v>
      </c>
      <c r="G418" s="410">
        <v>1</v>
      </c>
      <c r="H418" s="410">
        <v>12</v>
      </c>
      <c r="I418" s="142">
        <v>4.9583766909469302</v>
      </c>
      <c r="J418" s="142">
        <v>2.2267412716674002</v>
      </c>
      <c r="K418" s="1"/>
      <c r="L418" s="104" t="s">
        <v>1048</v>
      </c>
      <c r="M418" s="411">
        <v>13</v>
      </c>
      <c r="N418" s="310">
        <f t="shared" si="37"/>
        <v>2.366045428072219E-4</v>
      </c>
      <c r="O418" s="410">
        <v>5</v>
      </c>
      <c r="P418" s="410">
        <v>1</v>
      </c>
      <c r="Q418" s="410">
        <v>9</v>
      </c>
      <c r="R418" s="142">
        <v>6.1538461538461497</v>
      </c>
      <c r="S418" s="142">
        <v>2.4806946917841701</v>
      </c>
      <c r="T418" s="1"/>
      <c r="U418" s="104" t="s">
        <v>1028</v>
      </c>
      <c r="V418" s="411">
        <v>20</v>
      </c>
      <c r="W418" s="499">
        <f t="shared" si="38"/>
        <v>2.629675892446256E-4</v>
      </c>
      <c r="X418" s="188">
        <v>7</v>
      </c>
      <c r="Y418" s="410">
        <v>1</v>
      </c>
      <c r="Z418" s="410">
        <v>54</v>
      </c>
      <c r="AA418" s="142">
        <v>137.82749999999999</v>
      </c>
      <c r="AB418" s="142">
        <v>11.739995741055401</v>
      </c>
      <c r="AC418" s="1"/>
      <c r="AD418" s="104" t="s">
        <v>1044</v>
      </c>
      <c r="AE418" s="411">
        <v>10</v>
      </c>
      <c r="AF418" s="499">
        <f t="shared" si="39"/>
        <v>2.2387391421151606E-4</v>
      </c>
      <c r="AG418" s="188">
        <v>9</v>
      </c>
      <c r="AH418" s="410">
        <v>1</v>
      </c>
      <c r="AI418" s="410">
        <v>24</v>
      </c>
      <c r="AJ418" s="142">
        <v>64.239999999999995</v>
      </c>
      <c r="AK418" s="142">
        <v>8.0149859638055503</v>
      </c>
      <c r="AL418" s="1"/>
      <c r="AM418" s="104" t="s">
        <v>1068</v>
      </c>
      <c r="AN418" s="411">
        <v>6</v>
      </c>
      <c r="AO418" s="499">
        <f t="shared" si="40"/>
        <v>2.2967386311437759E-4</v>
      </c>
      <c r="AP418" s="188">
        <v>17</v>
      </c>
      <c r="AQ418" s="410">
        <v>10</v>
      </c>
      <c r="AR418" s="410">
        <v>30</v>
      </c>
      <c r="AS418" s="142">
        <v>46.2222222222222</v>
      </c>
      <c r="AT418" s="142">
        <v>6.7986926847903799</v>
      </c>
      <c r="AU418" s="1"/>
      <c r="AV418" s="104" t="s">
        <v>1143</v>
      </c>
      <c r="AW418" s="411">
        <v>8</v>
      </c>
      <c r="AX418" s="499">
        <f t="shared" si="41"/>
        <v>2.4785450940298045E-4</v>
      </c>
      <c r="AY418" s="188">
        <v>16</v>
      </c>
      <c r="AZ418" s="410">
        <v>1</v>
      </c>
      <c r="BA418" s="410">
        <v>57</v>
      </c>
      <c r="BB418" s="142">
        <v>285.359375</v>
      </c>
      <c r="BC418" s="142">
        <v>16.892583431790399</v>
      </c>
      <c r="BD418" s="75"/>
    </row>
    <row r="419" spans="2:56" ht="11.25" customHeight="1" x14ac:dyDescent="0.25">
      <c r="B419" s="113"/>
      <c r="C419" s="104" t="s">
        <v>1127</v>
      </c>
      <c r="D419" s="411">
        <v>62</v>
      </c>
      <c r="E419" s="499">
        <f t="shared" si="36"/>
        <v>2.6488029119742983E-4</v>
      </c>
      <c r="F419" s="188">
        <v>15</v>
      </c>
      <c r="G419" s="410">
        <v>2</v>
      </c>
      <c r="H419" s="410">
        <v>81</v>
      </c>
      <c r="I419" s="142">
        <v>183.55150884495299</v>
      </c>
      <c r="J419" s="142">
        <v>13.548118276903001</v>
      </c>
      <c r="K419" s="1"/>
      <c r="L419" s="104" t="s">
        <v>1177</v>
      </c>
      <c r="M419" s="411">
        <v>13</v>
      </c>
      <c r="N419" s="310">
        <f t="shared" si="37"/>
        <v>2.366045428072219E-4</v>
      </c>
      <c r="O419" s="410">
        <v>6</v>
      </c>
      <c r="P419" s="410">
        <v>1</v>
      </c>
      <c r="Q419" s="410">
        <v>20</v>
      </c>
      <c r="R419" s="142">
        <v>42.4023668639053</v>
      </c>
      <c r="S419" s="142">
        <v>6.5117099800210196</v>
      </c>
      <c r="T419" s="1"/>
      <c r="U419" s="104" t="s">
        <v>1093</v>
      </c>
      <c r="V419" s="411">
        <v>20</v>
      </c>
      <c r="W419" s="499">
        <f t="shared" si="38"/>
        <v>2.629675892446256E-4</v>
      </c>
      <c r="X419" s="188">
        <v>2</v>
      </c>
      <c r="Y419" s="410">
        <v>1</v>
      </c>
      <c r="Z419" s="410">
        <v>8</v>
      </c>
      <c r="AA419" s="142">
        <v>5.6275000000000004</v>
      </c>
      <c r="AB419" s="142">
        <v>2.37223523285529</v>
      </c>
      <c r="AC419" s="1"/>
      <c r="AD419" s="104" t="s">
        <v>1066</v>
      </c>
      <c r="AE419" s="411">
        <v>10</v>
      </c>
      <c r="AF419" s="499">
        <f t="shared" si="39"/>
        <v>2.2387391421151606E-4</v>
      </c>
      <c r="AG419" s="188">
        <v>25</v>
      </c>
      <c r="AH419" s="410">
        <v>10</v>
      </c>
      <c r="AI419" s="410">
        <v>73</v>
      </c>
      <c r="AJ419" s="142">
        <v>315.8</v>
      </c>
      <c r="AK419" s="142">
        <v>17.770762504743601</v>
      </c>
      <c r="AL419" s="1"/>
      <c r="AM419" s="104" t="s">
        <v>1450</v>
      </c>
      <c r="AN419" s="411">
        <v>6</v>
      </c>
      <c r="AO419" s="499">
        <f t="shared" si="40"/>
        <v>2.2967386311437759E-4</v>
      </c>
      <c r="AP419" s="188">
        <v>7</v>
      </c>
      <c r="AQ419" s="410">
        <v>3</v>
      </c>
      <c r="AR419" s="410">
        <v>16</v>
      </c>
      <c r="AS419" s="142">
        <v>19.8055555555556</v>
      </c>
      <c r="AT419" s="142">
        <v>4.4503433076062304</v>
      </c>
      <c r="AU419" s="1"/>
      <c r="AV419" s="104" t="s">
        <v>1190</v>
      </c>
      <c r="AW419" s="411">
        <v>8</v>
      </c>
      <c r="AX419" s="499">
        <f t="shared" si="41"/>
        <v>2.4785450940298045E-4</v>
      </c>
      <c r="AY419" s="188">
        <v>6</v>
      </c>
      <c r="AZ419" s="410">
        <v>1</v>
      </c>
      <c r="BA419" s="410">
        <v>11</v>
      </c>
      <c r="BB419" s="142">
        <v>11.234375</v>
      </c>
      <c r="BC419" s="142">
        <v>3.3517719194479798</v>
      </c>
      <c r="BD419" s="75"/>
    </row>
    <row r="420" spans="2:56" ht="11.25" customHeight="1" x14ac:dyDescent="0.25">
      <c r="B420" s="113"/>
      <c r="C420" s="104" t="s">
        <v>1071</v>
      </c>
      <c r="D420" s="411">
        <v>61</v>
      </c>
      <c r="E420" s="499">
        <f t="shared" si="36"/>
        <v>2.6060802843618094E-4</v>
      </c>
      <c r="F420" s="188">
        <v>14</v>
      </c>
      <c r="G420" s="410">
        <v>1</v>
      </c>
      <c r="H420" s="410">
        <v>84</v>
      </c>
      <c r="I420" s="142">
        <v>200.39451760279499</v>
      </c>
      <c r="J420" s="142">
        <v>14.1560770555544</v>
      </c>
      <c r="K420" s="1"/>
      <c r="L420" s="104" t="s">
        <v>1202</v>
      </c>
      <c r="M420" s="411">
        <v>13</v>
      </c>
      <c r="N420" s="310">
        <f t="shared" si="37"/>
        <v>2.366045428072219E-4</v>
      </c>
      <c r="O420" s="410">
        <v>7</v>
      </c>
      <c r="P420" s="410">
        <v>1</v>
      </c>
      <c r="Q420" s="410">
        <v>14</v>
      </c>
      <c r="R420" s="142">
        <v>20.378698224852101</v>
      </c>
      <c r="S420" s="142">
        <v>4.5142771541911397</v>
      </c>
      <c r="T420" s="1"/>
      <c r="U420" s="104" t="s">
        <v>1127</v>
      </c>
      <c r="V420" s="411">
        <v>20</v>
      </c>
      <c r="W420" s="499">
        <f t="shared" si="38"/>
        <v>2.629675892446256E-4</v>
      </c>
      <c r="X420" s="188">
        <v>20</v>
      </c>
      <c r="Y420" s="410">
        <v>7</v>
      </c>
      <c r="Z420" s="410">
        <v>81</v>
      </c>
      <c r="AA420" s="142">
        <v>414.72750000000002</v>
      </c>
      <c r="AB420" s="142">
        <v>20.364859439730999</v>
      </c>
      <c r="AC420" s="1"/>
      <c r="AD420" s="104" t="s">
        <v>1450</v>
      </c>
      <c r="AE420" s="411">
        <v>10</v>
      </c>
      <c r="AF420" s="499">
        <f t="shared" si="39"/>
        <v>2.2387391421151606E-4</v>
      </c>
      <c r="AG420" s="188">
        <v>6</v>
      </c>
      <c r="AH420" s="410">
        <v>1</v>
      </c>
      <c r="AI420" s="410">
        <v>12</v>
      </c>
      <c r="AJ420" s="142">
        <v>11.16</v>
      </c>
      <c r="AK420" s="142">
        <v>3.34065861769801</v>
      </c>
      <c r="AL420" s="1"/>
      <c r="AM420" s="104" t="s">
        <v>1115</v>
      </c>
      <c r="AN420" s="411">
        <v>6</v>
      </c>
      <c r="AO420" s="499">
        <f t="shared" si="40"/>
        <v>2.2967386311437759E-4</v>
      </c>
      <c r="AP420" s="188">
        <v>8</v>
      </c>
      <c r="AQ420" s="410">
        <v>3</v>
      </c>
      <c r="AR420" s="410">
        <v>22</v>
      </c>
      <c r="AS420" s="142">
        <v>45.8055555555556</v>
      </c>
      <c r="AT420" s="142">
        <v>6.7679801680823202</v>
      </c>
      <c r="AU420" s="1"/>
      <c r="AV420" s="104" t="s">
        <v>706</v>
      </c>
      <c r="AW420" s="411">
        <v>7</v>
      </c>
      <c r="AX420" s="499">
        <f t="shared" si="41"/>
        <v>2.1687269572760788E-4</v>
      </c>
      <c r="AY420" s="188">
        <v>8</v>
      </c>
      <c r="AZ420" s="410">
        <v>1</v>
      </c>
      <c r="BA420" s="410">
        <v>31</v>
      </c>
      <c r="BB420" s="142">
        <v>105.428571428571</v>
      </c>
      <c r="BC420" s="142">
        <v>10.267841614895101</v>
      </c>
      <c r="BD420" s="75"/>
    </row>
    <row r="421" spans="2:56" ht="11.25" customHeight="1" x14ac:dyDescent="0.25">
      <c r="B421" s="113"/>
      <c r="C421" s="104" t="s">
        <v>959</v>
      </c>
      <c r="D421" s="411">
        <v>60</v>
      </c>
      <c r="E421" s="499">
        <f t="shared" si="36"/>
        <v>2.5633576567493204E-4</v>
      </c>
      <c r="F421" s="188">
        <v>4</v>
      </c>
      <c r="G421" s="410">
        <v>1</v>
      </c>
      <c r="H421" s="410">
        <v>13</v>
      </c>
      <c r="I421" s="142">
        <v>7.5941666666666698</v>
      </c>
      <c r="J421" s="142">
        <v>2.75575156112932</v>
      </c>
      <c r="K421" s="1"/>
      <c r="L421" s="104" t="s">
        <v>732</v>
      </c>
      <c r="M421" s="411">
        <v>12</v>
      </c>
      <c r="N421" s="310">
        <f t="shared" si="37"/>
        <v>2.1840419336051253E-4</v>
      </c>
      <c r="O421" s="410">
        <v>7</v>
      </c>
      <c r="P421" s="410">
        <v>3</v>
      </c>
      <c r="Q421" s="410">
        <v>16</v>
      </c>
      <c r="R421" s="142">
        <v>11.9097222222222</v>
      </c>
      <c r="S421" s="142">
        <v>3.4510465401414399</v>
      </c>
      <c r="T421" s="1"/>
      <c r="U421" s="104" t="s">
        <v>1155</v>
      </c>
      <c r="V421" s="411">
        <v>20</v>
      </c>
      <c r="W421" s="499">
        <f t="shared" si="38"/>
        <v>2.629675892446256E-4</v>
      </c>
      <c r="X421" s="188">
        <v>6</v>
      </c>
      <c r="Y421" s="410">
        <v>1</v>
      </c>
      <c r="Z421" s="410">
        <v>18</v>
      </c>
      <c r="AA421" s="142">
        <v>26.487500000000001</v>
      </c>
      <c r="AB421" s="142">
        <v>5.1466008199587403</v>
      </c>
      <c r="AC421" s="1"/>
      <c r="AD421" s="104" t="s">
        <v>1095</v>
      </c>
      <c r="AE421" s="411">
        <v>10</v>
      </c>
      <c r="AF421" s="499">
        <f t="shared" si="39"/>
        <v>2.2387391421151606E-4</v>
      </c>
      <c r="AG421" s="188">
        <v>8</v>
      </c>
      <c r="AH421" s="410">
        <v>1</v>
      </c>
      <c r="AI421" s="410">
        <v>42</v>
      </c>
      <c r="AJ421" s="142">
        <v>136.84</v>
      </c>
      <c r="AK421" s="142">
        <v>11.697863052711799</v>
      </c>
      <c r="AL421" s="1"/>
      <c r="AM421" s="104" t="s">
        <v>1193</v>
      </c>
      <c r="AN421" s="411">
        <v>6</v>
      </c>
      <c r="AO421" s="499">
        <f t="shared" si="40"/>
        <v>2.2967386311437759E-4</v>
      </c>
      <c r="AP421" s="188">
        <v>8</v>
      </c>
      <c r="AQ421" s="410">
        <v>5</v>
      </c>
      <c r="AR421" s="410">
        <v>17</v>
      </c>
      <c r="AS421" s="142">
        <v>16.8055555555556</v>
      </c>
      <c r="AT421" s="142">
        <v>4.0994579587496096</v>
      </c>
      <c r="AU421" s="1"/>
      <c r="AV421" s="104" t="s">
        <v>747</v>
      </c>
      <c r="AW421" s="411">
        <v>7</v>
      </c>
      <c r="AX421" s="499">
        <f t="shared" si="41"/>
        <v>2.1687269572760788E-4</v>
      </c>
      <c r="AY421" s="188">
        <v>1</v>
      </c>
      <c r="AZ421" s="410">
        <v>1</v>
      </c>
      <c r="BA421" s="410">
        <v>1</v>
      </c>
      <c r="BB421" s="142">
        <v>0</v>
      </c>
      <c r="BC421" s="142">
        <v>0</v>
      </c>
      <c r="BD421" s="75"/>
    </row>
    <row r="422" spans="2:56" ht="11.25" customHeight="1" x14ac:dyDescent="0.25">
      <c r="B422" s="113"/>
      <c r="C422" s="104" t="s">
        <v>968</v>
      </c>
      <c r="D422" s="411">
        <v>60</v>
      </c>
      <c r="E422" s="499">
        <f t="shared" si="36"/>
        <v>2.5633576567493204E-4</v>
      </c>
      <c r="F422" s="188">
        <v>4</v>
      </c>
      <c r="G422" s="410">
        <v>1</v>
      </c>
      <c r="H422" s="410">
        <v>19</v>
      </c>
      <c r="I422" s="142">
        <v>14.7122222222222</v>
      </c>
      <c r="J422" s="142">
        <v>3.83565147298633</v>
      </c>
      <c r="K422" s="1"/>
      <c r="L422" s="104" t="s">
        <v>781</v>
      </c>
      <c r="M422" s="411">
        <v>12</v>
      </c>
      <c r="N422" s="310">
        <f t="shared" si="37"/>
        <v>2.1840419336051253E-4</v>
      </c>
      <c r="O422" s="410">
        <v>8</v>
      </c>
      <c r="P422" s="410">
        <v>1</v>
      </c>
      <c r="Q422" s="410">
        <v>26</v>
      </c>
      <c r="R422" s="142">
        <v>49.9722222222222</v>
      </c>
      <c r="S422" s="142">
        <v>7.0691033534828298</v>
      </c>
      <c r="T422" s="1"/>
      <c r="U422" s="104" t="s">
        <v>692</v>
      </c>
      <c r="V422" s="411">
        <v>19</v>
      </c>
      <c r="W422" s="499">
        <f t="shared" si="38"/>
        <v>2.4981920978239434E-4</v>
      </c>
      <c r="X422" s="188">
        <v>9</v>
      </c>
      <c r="Y422" s="410">
        <v>1</v>
      </c>
      <c r="Z422" s="410">
        <v>54</v>
      </c>
      <c r="AA422" s="142">
        <v>172.72576177285299</v>
      </c>
      <c r="AB422" s="142">
        <v>13.1425173301333</v>
      </c>
      <c r="AC422" s="1"/>
      <c r="AD422" s="104" t="s">
        <v>1107</v>
      </c>
      <c r="AE422" s="411">
        <v>10</v>
      </c>
      <c r="AF422" s="499">
        <f t="shared" si="39"/>
        <v>2.2387391421151606E-4</v>
      </c>
      <c r="AG422" s="188">
        <v>20</v>
      </c>
      <c r="AH422" s="410">
        <v>4</v>
      </c>
      <c r="AI422" s="410">
        <v>63</v>
      </c>
      <c r="AJ422" s="142">
        <v>243.6</v>
      </c>
      <c r="AK422" s="142">
        <v>15.6076904121013</v>
      </c>
      <c r="AL422" s="1"/>
      <c r="AM422" s="104" t="s">
        <v>732</v>
      </c>
      <c r="AN422" s="411">
        <v>5</v>
      </c>
      <c r="AO422" s="499">
        <f t="shared" si="40"/>
        <v>1.9139488592864799E-4</v>
      </c>
      <c r="AP422" s="188">
        <v>6</v>
      </c>
      <c r="AQ422" s="410">
        <v>3</v>
      </c>
      <c r="AR422" s="410">
        <v>10</v>
      </c>
      <c r="AS422" s="142">
        <v>5.84</v>
      </c>
      <c r="AT422" s="142">
        <v>2.4166091947189101</v>
      </c>
      <c r="AU422" s="1"/>
      <c r="AV422" s="104" t="s">
        <v>780</v>
      </c>
      <c r="AW422" s="411">
        <v>7</v>
      </c>
      <c r="AX422" s="499">
        <f t="shared" si="41"/>
        <v>2.1687269572760788E-4</v>
      </c>
      <c r="AY422" s="188">
        <v>4</v>
      </c>
      <c r="AZ422" s="410">
        <v>3</v>
      </c>
      <c r="BA422" s="410">
        <v>8</v>
      </c>
      <c r="BB422" s="142">
        <v>3.06122448979592</v>
      </c>
      <c r="BC422" s="142">
        <v>1.74963553055941</v>
      </c>
      <c r="BD422" s="75"/>
    </row>
    <row r="423" spans="2:56" ht="11.25" customHeight="1" x14ac:dyDescent="0.25">
      <c r="B423" s="113"/>
      <c r="C423" s="104" t="s">
        <v>1168</v>
      </c>
      <c r="D423" s="411">
        <v>60</v>
      </c>
      <c r="E423" s="499">
        <f t="shared" si="36"/>
        <v>2.5633576567493204E-4</v>
      </c>
      <c r="F423" s="188">
        <v>1</v>
      </c>
      <c r="G423" s="410">
        <v>1</v>
      </c>
      <c r="H423" s="410">
        <v>31</v>
      </c>
      <c r="I423" s="142">
        <v>15.21</v>
      </c>
      <c r="J423" s="142">
        <v>3.9</v>
      </c>
      <c r="K423" s="1"/>
      <c r="L423" s="104" t="s">
        <v>806</v>
      </c>
      <c r="M423" s="411">
        <v>12</v>
      </c>
      <c r="N423" s="310">
        <f t="shared" si="37"/>
        <v>2.1840419336051253E-4</v>
      </c>
      <c r="O423" s="410">
        <v>7</v>
      </c>
      <c r="P423" s="410">
        <v>1</v>
      </c>
      <c r="Q423" s="410">
        <v>34</v>
      </c>
      <c r="R423" s="142">
        <v>128.1875</v>
      </c>
      <c r="S423" s="142">
        <v>11.321991874224301</v>
      </c>
      <c r="T423" s="1"/>
      <c r="U423" s="104" t="s">
        <v>795</v>
      </c>
      <c r="V423" s="411">
        <v>19</v>
      </c>
      <c r="W423" s="499">
        <f t="shared" si="38"/>
        <v>2.4981920978239434E-4</v>
      </c>
      <c r="X423" s="188">
        <v>6</v>
      </c>
      <c r="Y423" s="410">
        <v>1</v>
      </c>
      <c r="Z423" s="410">
        <v>30</v>
      </c>
      <c r="AA423" s="142">
        <v>45.584487534626</v>
      </c>
      <c r="AB423" s="142">
        <v>6.7516285098208701</v>
      </c>
      <c r="AC423" s="1"/>
      <c r="AD423" s="104" t="s">
        <v>1110</v>
      </c>
      <c r="AE423" s="411">
        <v>10</v>
      </c>
      <c r="AF423" s="499">
        <f t="shared" si="39"/>
        <v>2.2387391421151606E-4</v>
      </c>
      <c r="AG423" s="188">
        <v>22</v>
      </c>
      <c r="AH423" s="410">
        <v>4</v>
      </c>
      <c r="AI423" s="410">
        <v>61</v>
      </c>
      <c r="AJ423" s="142">
        <v>314.24</v>
      </c>
      <c r="AK423" s="142">
        <v>17.7268158449283</v>
      </c>
      <c r="AL423" s="1"/>
      <c r="AM423" s="104" t="s">
        <v>767</v>
      </c>
      <c r="AN423" s="411">
        <v>5</v>
      </c>
      <c r="AO423" s="499">
        <f t="shared" si="40"/>
        <v>1.9139488592864799E-4</v>
      </c>
      <c r="AP423" s="188">
        <v>2</v>
      </c>
      <c r="AQ423" s="410">
        <v>1</v>
      </c>
      <c r="AR423" s="410">
        <v>7</v>
      </c>
      <c r="AS423" s="142">
        <v>4.96</v>
      </c>
      <c r="AT423" s="142">
        <v>2.2271057451320102</v>
      </c>
      <c r="AU423" s="1"/>
      <c r="AV423" s="104" t="s">
        <v>815</v>
      </c>
      <c r="AW423" s="411">
        <v>7</v>
      </c>
      <c r="AX423" s="499">
        <f t="shared" si="41"/>
        <v>2.1687269572760788E-4</v>
      </c>
      <c r="AY423" s="188">
        <v>9</v>
      </c>
      <c r="AZ423" s="410">
        <v>1</v>
      </c>
      <c r="BA423" s="410">
        <v>29</v>
      </c>
      <c r="BB423" s="142">
        <v>102.816326530612</v>
      </c>
      <c r="BC423" s="142">
        <v>10.1398385850373</v>
      </c>
      <c r="BD423" s="75"/>
    </row>
    <row r="424" spans="2:56" ht="11.25" customHeight="1" x14ac:dyDescent="0.25">
      <c r="B424" s="113"/>
      <c r="C424" s="104" t="s">
        <v>934</v>
      </c>
      <c r="D424" s="411">
        <v>59</v>
      </c>
      <c r="E424" s="499">
        <f t="shared" si="36"/>
        <v>2.5206350291368321E-4</v>
      </c>
      <c r="F424" s="188">
        <v>3</v>
      </c>
      <c r="G424" s="410">
        <v>1</v>
      </c>
      <c r="H424" s="410">
        <v>39</v>
      </c>
      <c r="I424" s="142">
        <v>38.583165756966402</v>
      </c>
      <c r="J424" s="142">
        <v>6.2115348954156602</v>
      </c>
      <c r="K424" s="1"/>
      <c r="L424" s="104" t="s">
        <v>853</v>
      </c>
      <c r="M424" s="411">
        <v>12</v>
      </c>
      <c r="N424" s="310">
        <f t="shared" si="37"/>
        <v>2.1840419336051253E-4</v>
      </c>
      <c r="O424" s="410">
        <v>10</v>
      </c>
      <c r="P424" s="410">
        <v>2</v>
      </c>
      <c r="Q424" s="410">
        <v>21</v>
      </c>
      <c r="R424" s="142">
        <v>28.0555555555556</v>
      </c>
      <c r="S424" s="142">
        <v>5.2967495273568996</v>
      </c>
      <c r="T424" s="1"/>
      <c r="U424" s="104" t="s">
        <v>935</v>
      </c>
      <c r="V424" s="411">
        <v>19</v>
      </c>
      <c r="W424" s="499">
        <f t="shared" si="38"/>
        <v>2.4981920978239434E-4</v>
      </c>
      <c r="X424" s="188">
        <v>4</v>
      </c>
      <c r="Y424" s="410">
        <v>1</v>
      </c>
      <c r="Z424" s="410">
        <v>9</v>
      </c>
      <c r="AA424" s="142">
        <v>6.7645429362880902</v>
      </c>
      <c r="AB424" s="142">
        <v>2.6008734948643899</v>
      </c>
      <c r="AC424" s="1"/>
      <c r="AD424" s="104" t="s">
        <v>1119</v>
      </c>
      <c r="AE424" s="411">
        <v>10</v>
      </c>
      <c r="AF424" s="499">
        <f t="shared" si="39"/>
        <v>2.2387391421151606E-4</v>
      </c>
      <c r="AG424" s="188">
        <v>8</v>
      </c>
      <c r="AH424" s="410">
        <v>1</v>
      </c>
      <c r="AI424" s="410">
        <v>22</v>
      </c>
      <c r="AJ424" s="142">
        <v>45.69</v>
      </c>
      <c r="AK424" s="142">
        <v>6.7594378464484803</v>
      </c>
      <c r="AL424" s="1"/>
      <c r="AM424" s="104" t="s">
        <v>781</v>
      </c>
      <c r="AN424" s="411">
        <v>5</v>
      </c>
      <c r="AO424" s="499">
        <f t="shared" si="40"/>
        <v>1.9139488592864799E-4</v>
      </c>
      <c r="AP424" s="188">
        <v>8</v>
      </c>
      <c r="AQ424" s="410">
        <v>1</v>
      </c>
      <c r="AR424" s="410">
        <v>23</v>
      </c>
      <c r="AS424" s="142">
        <v>59.84</v>
      </c>
      <c r="AT424" s="142">
        <v>7.7356318423254899</v>
      </c>
      <c r="AU424" s="1"/>
      <c r="AV424" s="104" t="s">
        <v>818</v>
      </c>
      <c r="AW424" s="411">
        <v>7</v>
      </c>
      <c r="AX424" s="499">
        <f t="shared" si="41"/>
        <v>2.1687269572760788E-4</v>
      </c>
      <c r="AY424" s="188">
        <v>19</v>
      </c>
      <c r="AZ424" s="410">
        <v>1</v>
      </c>
      <c r="BA424" s="410">
        <v>63</v>
      </c>
      <c r="BB424" s="142">
        <v>369.34693877551001</v>
      </c>
      <c r="BC424" s="142">
        <v>19.218401046276199</v>
      </c>
      <c r="BD424" s="75"/>
    </row>
    <row r="425" spans="2:56" ht="11.25" customHeight="1" x14ac:dyDescent="0.25">
      <c r="B425" s="113"/>
      <c r="C425" s="104" t="s">
        <v>1093</v>
      </c>
      <c r="D425" s="411">
        <v>59</v>
      </c>
      <c r="E425" s="499">
        <f t="shared" si="36"/>
        <v>2.5206350291368321E-4</v>
      </c>
      <c r="F425" s="188">
        <v>2</v>
      </c>
      <c r="G425" s="410">
        <v>1</v>
      </c>
      <c r="H425" s="410">
        <v>8</v>
      </c>
      <c r="I425" s="142">
        <v>3.3272048261993699</v>
      </c>
      <c r="J425" s="142">
        <v>1.82406272540156</v>
      </c>
      <c r="K425" s="1"/>
      <c r="L425" s="104" t="s">
        <v>868</v>
      </c>
      <c r="M425" s="411">
        <v>12</v>
      </c>
      <c r="N425" s="310">
        <f t="shared" si="37"/>
        <v>2.1840419336051253E-4</v>
      </c>
      <c r="O425" s="410">
        <v>14</v>
      </c>
      <c r="P425" s="410">
        <v>4</v>
      </c>
      <c r="Q425" s="410">
        <v>27</v>
      </c>
      <c r="R425" s="142">
        <v>51.1388888888889</v>
      </c>
      <c r="S425" s="142">
        <v>7.1511459843083101</v>
      </c>
      <c r="T425" s="1"/>
      <c r="U425" s="104" t="s">
        <v>1007</v>
      </c>
      <c r="V425" s="411">
        <v>19</v>
      </c>
      <c r="W425" s="499">
        <f t="shared" si="38"/>
        <v>2.4981920978239434E-4</v>
      </c>
      <c r="X425" s="188">
        <v>4</v>
      </c>
      <c r="Y425" s="410">
        <v>1</v>
      </c>
      <c r="Z425" s="410">
        <v>46</v>
      </c>
      <c r="AA425" s="142">
        <v>99.4016620498615</v>
      </c>
      <c r="AB425" s="142">
        <v>9.9700382170712594</v>
      </c>
      <c r="AC425" s="1"/>
      <c r="AD425" s="104" t="s">
        <v>760</v>
      </c>
      <c r="AE425" s="411">
        <v>9</v>
      </c>
      <c r="AF425" s="499">
        <f t="shared" si="39"/>
        <v>2.0148652279036445E-4</v>
      </c>
      <c r="AG425" s="188">
        <v>21</v>
      </c>
      <c r="AH425" s="410">
        <v>4</v>
      </c>
      <c r="AI425" s="410">
        <v>77</v>
      </c>
      <c r="AJ425" s="142">
        <v>538.444444444444</v>
      </c>
      <c r="AK425" s="142">
        <v>23.204405711942801</v>
      </c>
      <c r="AL425" s="1"/>
      <c r="AM425" s="104" t="s">
        <v>795</v>
      </c>
      <c r="AN425" s="411">
        <v>5</v>
      </c>
      <c r="AO425" s="499">
        <f t="shared" si="40"/>
        <v>1.9139488592864799E-4</v>
      </c>
      <c r="AP425" s="188">
        <v>2</v>
      </c>
      <c r="AQ425" s="410">
        <v>1</v>
      </c>
      <c r="AR425" s="410">
        <v>5</v>
      </c>
      <c r="AS425" s="142">
        <v>2.16</v>
      </c>
      <c r="AT425" s="142">
        <v>1.46969384566991</v>
      </c>
      <c r="AU425" s="1"/>
      <c r="AV425" s="104" t="s">
        <v>959</v>
      </c>
      <c r="AW425" s="411">
        <v>7</v>
      </c>
      <c r="AX425" s="499">
        <f t="shared" si="41"/>
        <v>2.1687269572760788E-4</v>
      </c>
      <c r="AY425" s="188">
        <v>7</v>
      </c>
      <c r="AZ425" s="410">
        <v>4</v>
      </c>
      <c r="BA425" s="410">
        <v>13</v>
      </c>
      <c r="BB425" s="142">
        <v>7.3877551020408196</v>
      </c>
      <c r="BC425" s="142">
        <v>2.7180425129200598</v>
      </c>
      <c r="BD425" s="75"/>
    </row>
    <row r="426" spans="2:56" ht="11.25" customHeight="1" x14ac:dyDescent="0.25">
      <c r="B426" s="113"/>
      <c r="C426" s="104" t="s">
        <v>756</v>
      </c>
      <c r="D426" s="411">
        <v>58</v>
      </c>
      <c r="E426" s="499">
        <f t="shared" si="36"/>
        <v>2.4779124015243432E-4</v>
      </c>
      <c r="F426" s="188">
        <v>9</v>
      </c>
      <c r="G426" s="410">
        <v>1</v>
      </c>
      <c r="H426" s="410">
        <v>48</v>
      </c>
      <c r="I426" s="142">
        <v>56.1869797859691</v>
      </c>
      <c r="J426" s="142">
        <v>7.4957974749835001</v>
      </c>
      <c r="K426" s="1"/>
      <c r="L426" s="104" t="s">
        <v>1008</v>
      </c>
      <c r="M426" s="411">
        <v>12</v>
      </c>
      <c r="N426" s="310">
        <f t="shared" si="37"/>
        <v>2.1840419336051253E-4</v>
      </c>
      <c r="O426" s="410">
        <v>11</v>
      </c>
      <c r="P426" s="410">
        <v>2</v>
      </c>
      <c r="Q426" s="410">
        <v>21</v>
      </c>
      <c r="R426" s="142">
        <v>44.0555555555556</v>
      </c>
      <c r="S426" s="142">
        <v>6.6374359172466297</v>
      </c>
      <c r="T426" s="1"/>
      <c r="U426" s="104" t="s">
        <v>1036</v>
      </c>
      <c r="V426" s="411">
        <v>19</v>
      </c>
      <c r="W426" s="499">
        <f t="shared" si="38"/>
        <v>2.4981920978239434E-4</v>
      </c>
      <c r="X426" s="188">
        <v>10</v>
      </c>
      <c r="Y426" s="410">
        <v>1</v>
      </c>
      <c r="Z426" s="410">
        <v>55</v>
      </c>
      <c r="AA426" s="142">
        <v>160.51523545706399</v>
      </c>
      <c r="AB426" s="142">
        <v>12.6694607405787</v>
      </c>
      <c r="AC426" s="1"/>
      <c r="AD426" s="104" t="s">
        <v>832</v>
      </c>
      <c r="AE426" s="411">
        <v>9</v>
      </c>
      <c r="AF426" s="499">
        <f t="shared" si="39"/>
        <v>2.0148652279036445E-4</v>
      </c>
      <c r="AG426" s="188">
        <v>1</v>
      </c>
      <c r="AH426" s="410">
        <v>1</v>
      </c>
      <c r="AI426" s="410">
        <v>3</v>
      </c>
      <c r="AJ426" s="142">
        <v>0.44444444444444398</v>
      </c>
      <c r="AK426" s="142">
        <v>0.66666666666666696</v>
      </c>
      <c r="AL426" s="1"/>
      <c r="AM426" s="104" t="s">
        <v>833</v>
      </c>
      <c r="AN426" s="411">
        <v>5</v>
      </c>
      <c r="AO426" s="499">
        <f t="shared" si="40"/>
        <v>1.9139488592864799E-4</v>
      </c>
      <c r="AP426" s="188">
        <v>12</v>
      </c>
      <c r="AQ426" s="410">
        <v>1</v>
      </c>
      <c r="AR426" s="410">
        <v>30</v>
      </c>
      <c r="AS426" s="142">
        <v>90.16</v>
      </c>
      <c r="AT426" s="142">
        <v>9.4952619763753692</v>
      </c>
      <c r="AU426" s="1"/>
      <c r="AV426" s="104" t="s">
        <v>966</v>
      </c>
      <c r="AW426" s="411">
        <v>7</v>
      </c>
      <c r="AX426" s="499">
        <f t="shared" si="41"/>
        <v>2.1687269572760788E-4</v>
      </c>
      <c r="AY426" s="188">
        <v>4</v>
      </c>
      <c r="AZ426" s="410">
        <v>3</v>
      </c>
      <c r="BA426" s="410">
        <v>6</v>
      </c>
      <c r="BB426" s="142">
        <v>0.81632653061224603</v>
      </c>
      <c r="BC426" s="142">
        <v>0.90350790290525196</v>
      </c>
      <c r="BD426" s="75"/>
    </row>
    <row r="427" spans="2:56" ht="11.25" customHeight="1" x14ac:dyDescent="0.25">
      <c r="B427" s="113"/>
      <c r="C427" s="104" t="s">
        <v>872</v>
      </c>
      <c r="D427" s="411">
        <v>58</v>
      </c>
      <c r="E427" s="499">
        <f t="shared" si="36"/>
        <v>2.4779124015243432E-4</v>
      </c>
      <c r="F427" s="188">
        <v>2</v>
      </c>
      <c r="G427" s="410">
        <v>1</v>
      </c>
      <c r="H427" s="410">
        <v>6</v>
      </c>
      <c r="I427" s="142">
        <v>1.0344827586206899</v>
      </c>
      <c r="J427" s="142">
        <v>1.01709525543122</v>
      </c>
      <c r="K427" s="1"/>
      <c r="L427" s="104" t="s">
        <v>1037</v>
      </c>
      <c r="M427" s="411">
        <v>12</v>
      </c>
      <c r="N427" s="310">
        <f t="shared" si="37"/>
        <v>2.1840419336051253E-4</v>
      </c>
      <c r="O427" s="410">
        <v>1</v>
      </c>
      <c r="P427" s="410">
        <v>1</v>
      </c>
      <c r="Q427" s="410">
        <v>5</v>
      </c>
      <c r="R427" s="142">
        <v>1.2222222222222201</v>
      </c>
      <c r="S427" s="142">
        <v>1.1055415967851301</v>
      </c>
      <c r="T427" s="1"/>
      <c r="U427" s="104" t="s">
        <v>1175</v>
      </c>
      <c r="V427" s="411">
        <v>19</v>
      </c>
      <c r="W427" s="499">
        <f t="shared" si="38"/>
        <v>2.4981920978239434E-4</v>
      </c>
      <c r="X427" s="188">
        <v>5</v>
      </c>
      <c r="Y427" s="410">
        <v>1</v>
      </c>
      <c r="Z427" s="410">
        <v>12</v>
      </c>
      <c r="AA427" s="142">
        <v>9.7950138504155095</v>
      </c>
      <c r="AB427" s="142">
        <v>3.1296986836460001</v>
      </c>
      <c r="AC427" s="1"/>
      <c r="AD427" s="104" t="s">
        <v>861</v>
      </c>
      <c r="AE427" s="411">
        <v>9</v>
      </c>
      <c r="AF427" s="499">
        <f t="shared" si="39"/>
        <v>2.0148652279036445E-4</v>
      </c>
      <c r="AG427" s="188">
        <v>3</v>
      </c>
      <c r="AH427" s="410">
        <v>1</v>
      </c>
      <c r="AI427" s="410">
        <v>8</v>
      </c>
      <c r="AJ427" s="142">
        <v>5.80246913580247</v>
      </c>
      <c r="AK427" s="142">
        <v>2.4088314876309802</v>
      </c>
      <c r="AL427" s="1"/>
      <c r="AM427" s="104" t="s">
        <v>861</v>
      </c>
      <c r="AN427" s="411">
        <v>5</v>
      </c>
      <c r="AO427" s="499">
        <f t="shared" si="40"/>
        <v>1.9139488592864799E-4</v>
      </c>
      <c r="AP427" s="188">
        <v>6</v>
      </c>
      <c r="AQ427" s="410">
        <v>4</v>
      </c>
      <c r="AR427" s="410">
        <v>9</v>
      </c>
      <c r="AS427" s="142">
        <v>3.44</v>
      </c>
      <c r="AT427" s="142">
        <v>1.85472369909914</v>
      </c>
      <c r="AU427" s="1"/>
      <c r="AV427" s="104" t="s">
        <v>967</v>
      </c>
      <c r="AW427" s="411">
        <v>7</v>
      </c>
      <c r="AX427" s="499">
        <f t="shared" si="41"/>
        <v>2.1687269572760788E-4</v>
      </c>
      <c r="AY427" s="188">
        <v>4</v>
      </c>
      <c r="AZ427" s="410">
        <v>2</v>
      </c>
      <c r="BA427" s="410">
        <v>7</v>
      </c>
      <c r="BB427" s="142">
        <v>2.6938775510204098</v>
      </c>
      <c r="BC427" s="142">
        <v>1.6413036132965799</v>
      </c>
      <c r="BD427" s="75"/>
    </row>
    <row r="428" spans="2:56" ht="11.25" customHeight="1" x14ac:dyDescent="0.25">
      <c r="B428" s="113"/>
      <c r="C428" s="104" t="s">
        <v>894</v>
      </c>
      <c r="D428" s="411">
        <v>58</v>
      </c>
      <c r="E428" s="499">
        <f t="shared" si="36"/>
        <v>2.4779124015243432E-4</v>
      </c>
      <c r="F428" s="188">
        <v>8</v>
      </c>
      <c r="G428" s="410">
        <v>1</v>
      </c>
      <c r="H428" s="410">
        <v>41</v>
      </c>
      <c r="I428" s="142">
        <v>63.954815695600502</v>
      </c>
      <c r="J428" s="142">
        <v>7.9971754823562797</v>
      </c>
      <c r="K428" s="1"/>
      <c r="L428" s="104" t="s">
        <v>1449</v>
      </c>
      <c r="M428" s="411">
        <v>12</v>
      </c>
      <c r="N428" s="310">
        <f t="shared" si="37"/>
        <v>2.1840419336051253E-4</v>
      </c>
      <c r="O428" s="410">
        <v>22</v>
      </c>
      <c r="P428" s="410">
        <v>2</v>
      </c>
      <c r="Q428" s="410">
        <v>122</v>
      </c>
      <c r="R428" s="142">
        <v>954.90972222222194</v>
      </c>
      <c r="S428" s="142">
        <v>30.9016135860609</v>
      </c>
      <c r="T428" s="1"/>
      <c r="U428" s="104" t="s">
        <v>822</v>
      </c>
      <c r="V428" s="411">
        <v>18</v>
      </c>
      <c r="W428" s="499">
        <f t="shared" si="38"/>
        <v>2.3667083032016304E-4</v>
      </c>
      <c r="X428" s="188">
        <v>17</v>
      </c>
      <c r="Y428" s="410">
        <v>3</v>
      </c>
      <c r="Z428" s="410">
        <v>50</v>
      </c>
      <c r="AA428" s="142">
        <v>234.361111111111</v>
      </c>
      <c r="AB428" s="142">
        <v>15.3088572764629</v>
      </c>
      <c r="AC428" s="1"/>
      <c r="AD428" s="104" t="s">
        <v>863</v>
      </c>
      <c r="AE428" s="411">
        <v>9</v>
      </c>
      <c r="AF428" s="499">
        <f t="shared" si="39"/>
        <v>2.0148652279036445E-4</v>
      </c>
      <c r="AG428" s="188">
        <v>17</v>
      </c>
      <c r="AH428" s="410">
        <v>2</v>
      </c>
      <c r="AI428" s="410">
        <v>61</v>
      </c>
      <c r="AJ428" s="142">
        <v>321.555555555556</v>
      </c>
      <c r="AK428" s="142">
        <v>17.931970208416999</v>
      </c>
      <c r="AL428" s="1"/>
      <c r="AM428" s="104" t="s">
        <v>893</v>
      </c>
      <c r="AN428" s="411">
        <v>5</v>
      </c>
      <c r="AO428" s="499">
        <f t="shared" si="40"/>
        <v>1.9139488592864799E-4</v>
      </c>
      <c r="AP428" s="188">
        <v>3</v>
      </c>
      <c r="AQ428" s="410">
        <v>3</v>
      </c>
      <c r="AR428" s="410">
        <v>4</v>
      </c>
      <c r="AS428" s="142">
        <v>0.24000000000000099</v>
      </c>
      <c r="AT428" s="142">
        <v>0.48989794855663599</v>
      </c>
      <c r="AU428" s="1"/>
      <c r="AV428" s="104" t="s">
        <v>1001</v>
      </c>
      <c r="AW428" s="411">
        <v>7</v>
      </c>
      <c r="AX428" s="499">
        <f t="shared" si="41"/>
        <v>2.1687269572760788E-4</v>
      </c>
      <c r="AY428" s="188">
        <v>13</v>
      </c>
      <c r="AZ428" s="410">
        <v>2</v>
      </c>
      <c r="BA428" s="410">
        <v>56</v>
      </c>
      <c r="BB428" s="142">
        <v>319.42857142857099</v>
      </c>
      <c r="BC428" s="142">
        <v>17.872564769181</v>
      </c>
      <c r="BD428" s="75"/>
    </row>
    <row r="429" spans="2:56" ht="11.25" customHeight="1" x14ac:dyDescent="0.25">
      <c r="B429" s="113"/>
      <c r="C429" s="104" t="s">
        <v>1037</v>
      </c>
      <c r="D429" s="411">
        <v>58</v>
      </c>
      <c r="E429" s="499">
        <f t="shared" si="36"/>
        <v>2.4779124015243432E-4</v>
      </c>
      <c r="F429" s="188">
        <v>2</v>
      </c>
      <c r="G429" s="410">
        <v>1</v>
      </c>
      <c r="H429" s="410">
        <v>7</v>
      </c>
      <c r="I429" s="142">
        <v>1.79904875148633</v>
      </c>
      <c r="J429" s="142">
        <v>1.34128623026046</v>
      </c>
      <c r="K429" s="1"/>
      <c r="L429" s="104" t="s">
        <v>1093</v>
      </c>
      <c r="M429" s="411">
        <v>12</v>
      </c>
      <c r="N429" s="310">
        <f t="shared" si="37"/>
        <v>2.1840419336051253E-4</v>
      </c>
      <c r="O429" s="410">
        <v>1</v>
      </c>
      <c r="P429" s="410">
        <v>1</v>
      </c>
      <c r="Q429" s="410">
        <v>3</v>
      </c>
      <c r="R429" s="142">
        <v>0.72222222222222199</v>
      </c>
      <c r="S429" s="142">
        <v>0.84983658559879705</v>
      </c>
      <c r="T429" s="1"/>
      <c r="U429" s="104" t="s">
        <v>872</v>
      </c>
      <c r="V429" s="411">
        <v>18</v>
      </c>
      <c r="W429" s="499">
        <f t="shared" si="38"/>
        <v>2.3667083032016304E-4</v>
      </c>
      <c r="X429" s="188">
        <v>1</v>
      </c>
      <c r="Y429" s="410">
        <v>1</v>
      </c>
      <c r="Z429" s="410">
        <v>4</v>
      </c>
      <c r="AA429" s="142">
        <v>0.86728395061728403</v>
      </c>
      <c r="AB429" s="142">
        <v>0.931280811902234</v>
      </c>
      <c r="AC429" s="1"/>
      <c r="AD429" s="104" t="s">
        <v>866</v>
      </c>
      <c r="AE429" s="411">
        <v>9</v>
      </c>
      <c r="AF429" s="499">
        <f t="shared" si="39"/>
        <v>2.0148652279036445E-4</v>
      </c>
      <c r="AG429" s="188">
        <v>7</v>
      </c>
      <c r="AH429" s="410">
        <v>1</v>
      </c>
      <c r="AI429" s="410">
        <v>28</v>
      </c>
      <c r="AJ429" s="142">
        <v>66.098765432098801</v>
      </c>
      <c r="AK429" s="142">
        <v>8.1301147244118805</v>
      </c>
      <c r="AL429" s="1"/>
      <c r="AM429" s="104" t="s">
        <v>918</v>
      </c>
      <c r="AN429" s="411">
        <v>5</v>
      </c>
      <c r="AO429" s="499">
        <f t="shared" si="40"/>
        <v>1.9139488592864799E-4</v>
      </c>
      <c r="AP429" s="188">
        <v>2</v>
      </c>
      <c r="AQ429" s="410">
        <v>1</v>
      </c>
      <c r="AR429" s="410">
        <v>6</v>
      </c>
      <c r="AS429" s="142">
        <v>3.44</v>
      </c>
      <c r="AT429" s="142">
        <v>1.85472369909914</v>
      </c>
      <c r="AU429" s="1"/>
      <c r="AV429" s="104" t="s">
        <v>1007</v>
      </c>
      <c r="AW429" s="411">
        <v>7</v>
      </c>
      <c r="AX429" s="499">
        <f t="shared" si="41"/>
        <v>2.1687269572760788E-4</v>
      </c>
      <c r="AY429" s="188">
        <v>3</v>
      </c>
      <c r="AZ429" s="410">
        <v>1</v>
      </c>
      <c r="BA429" s="410">
        <v>12</v>
      </c>
      <c r="BB429" s="142">
        <v>13.714285714285699</v>
      </c>
      <c r="BC429" s="142">
        <v>3.7032803990902101</v>
      </c>
      <c r="BD429" s="75"/>
    </row>
    <row r="430" spans="2:56" ht="11.25" customHeight="1" x14ac:dyDescent="0.25">
      <c r="B430" s="113"/>
      <c r="C430" s="104" t="s">
        <v>1082</v>
      </c>
      <c r="D430" s="411">
        <v>58</v>
      </c>
      <c r="E430" s="499">
        <f t="shared" si="36"/>
        <v>2.4779124015243432E-4</v>
      </c>
      <c r="F430" s="188">
        <v>6</v>
      </c>
      <c r="G430" s="410">
        <v>1</v>
      </c>
      <c r="H430" s="410">
        <v>63</v>
      </c>
      <c r="I430" s="142">
        <v>76.189357907253296</v>
      </c>
      <c r="J430" s="142">
        <v>8.7286515514856706</v>
      </c>
      <c r="K430" s="1"/>
      <c r="L430" s="104" t="s">
        <v>801</v>
      </c>
      <c r="M430" s="411">
        <v>11</v>
      </c>
      <c r="N430" s="310">
        <f t="shared" si="37"/>
        <v>2.0020384391380313E-4</v>
      </c>
      <c r="O430" s="410">
        <v>5</v>
      </c>
      <c r="P430" s="410">
        <v>2</v>
      </c>
      <c r="Q430" s="410">
        <v>15</v>
      </c>
      <c r="R430" s="142">
        <v>11.2892561983471</v>
      </c>
      <c r="S430" s="142">
        <v>3.3599488386502401</v>
      </c>
      <c r="T430" s="1"/>
      <c r="U430" s="104" t="s">
        <v>888</v>
      </c>
      <c r="V430" s="411">
        <v>18</v>
      </c>
      <c r="W430" s="499">
        <f t="shared" si="38"/>
        <v>2.3667083032016304E-4</v>
      </c>
      <c r="X430" s="188">
        <v>18</v>
      </c>
      <c r="Y430" s="410">
        <v>10</v>
      </c>
      <c r="Z430" s="410">
        <v>35</v>
      </c>
      <c r="AA430" s="142">
        <v>45.0277777777778</v>
      </c>
      <c r="AB430" s="142">
        <v>6.7102740463991299</v>
      </c>
      <c r="AC430" s="1"/>
      <c r="AD430" s="104" t="s">
        <v>1020</v>
      </c>
      <c r="AE430" s="411">
        <v>9</v>
      </c>
      <c r="AF430" s="499">
        <f t="shared" si="39"/>
        <v>2.0148652279036445E-4</v>
      </c>
      <c r="AG430" s="188">
        <v>18</v>
      </c>
      <c r="AH430" s="410">
        <v>3</v>
      </c>
      <c r="AI430" s="410">
        <v>60</v>
      </c>
      <c r="AJ430" s="142">
        <v>473.20987654320999</v>
      </c>
      <c r="AK430" s="142">
        <v>21.7533877026823</v>
      </c>
      <c r="AL430" s="1"/>
      <c r="AM430" s="104" t="s">
        <v>970</v>
      </c>
      <c r="AN430" s="411">
        <v>5</v>
      </c>
      <c r="AO430" s="499">
        <f t="shared" si="40"/>
        <v>1.9139488592864799E-4</v>
      </c>
      <c r="AP430" s="188">
        <v>4</v>
      </c>
      <c r="AQ430" s="410">
        <v>3</v>
      </c>
      <c r="AR430" s="410">
        <v>6</v>
      </c>
      <c r="AS430" s="142">
        <v>1.04</v>
      </c>
      <c r="AT430" s="142">
        <v>1.0198039027185599</v>
      </c>
      <c r="AU430" s="1"/>
      <c r="AV430" s="104" t="s">
        <v>1011</v>
      </c>
      <c r="AW430" s="411">
        <v>7</v>
      </c>
      <c r="AX430" s="499">
        <f t="shared" si="41"/>
        <v>2.1687269572760788E-4</v>
      </c>
      <c r="AY430" s="188">
        <v>8</v>
      </c>
      <c r="AZ430" s="410">
        <v>1</v>
      </c>
      <c r="BA430" s="410">
        <v>24</v>
      </c>
      <c r="BB430" s="142">
        <v>46.979591836734699</v>
      </c>
      <c r="BC430" s="142">
        <v>6.8541660205115198</v>
      </c>
      <c r="BD430" s="75"/>
    </row>
    <row r="431" spans="2:56" ht="11.25" customHeight="1" x14ac:dyDescent="0.25">
      <c r="B431" s="113"/>
      <c r="C431" s="104" t="s">
        <v>705</v>
      </c>
      <c r="D431" s="411">
        <v>57</v>
      </c>
      <c r="E431" s="499">
        <f t="shared" si="36"/>
        <v>2.4351897739118548E-4</v>
      </c>
      <c r="F431" s="188">
        <v>10</v>
      </c>
      <c r="G431" s="410">
        <v>1</v>
      </c>
      <c r="H431" s="410">
        <v>60</v>
      </c>
      <c r="I431" s="142">
        <v>93.666358879655306</v>
      </c>
      <c r="J431" s="142">
        <v>9.6781381928372596</v>
      </c>
      <c r="K431" s="1"/>
      <c r="L431" s="104" t="s">
        <v>815</v>
      </c>
      <c r="M431" s="411">
        <v>11</v>
      </c>
      <c r="N431" s="310">
        <f t="shared" si="37"/>
        <v>2.0020384391380313E-4</v>
      </c>
      <c r="O431" s="410">
        <v>5</v>
      </c>
      <c r="P431" s="410">
        <v>1</v>
      </c>
      <c r="Q431" s="410">
        <v>31</v>
      </c>
      <c r="R431" s="142">
        <v>73.818181818181799</v>
      </c>
      <c r="S431" s="142">
        <v>8.5917508005168397</v>
      </c>
      <c r="T431" s="1"/>
      <c r="U431" s="104" t="s">
        <v>894</v>
      </c>
      <c r="V431" s="411">
        <v>18</v>
      </c>
      <c r="W431" s="499">
        <f t="shared" si="38"/>
        <v>2.3667083032016304E-4</v>
      </c>
      <c r="X431" s="188">
        <v>6</v>
      </c>
      <c r="Y431" s="410">
        <v>1</v>
      </c>
      <c r="Z431" s="410">
        <v>20</v>
      </c>
      <c r="AA431" s="142">
        <v>34.756172839506199</v>
      </c>
      <c r="AB431" s="142">
        <v>5.8954366114399201</v>
      </c>
      <c r="AC431" s="1"/>
      <c r="AD431" s="104" t="s">
        <v>1039</v>
      </c>
      <c r="AE431" s="411">
        <v>9</v>
      </c>
      <c r="AF431" s="499">
        <f t="shared" si="39"/>
        <v>2.0148652279036445E-4</v>
      </c>
      <c r="AG431" s="188">
        <v>1</v>
      </c>
      <c r="AH431" s="410">
        <v>1</v>
      </c>
      <c r="AI431" s="410">
        <v>3</v>
      </c>
      <c r="AJ431" s="142">
        <v>0.44444444444444398</v>
      </c>
      <c r="AK431" s="142">
        <v>0.66666666666666696</v>
      </c>
      <c r="AL431" s="1"/>
      <c r="AM431" s="104" t="s">
        <v>1058</v>
      </c>
      <c r="AN431" s="411">
        <v>5</v>
      </c>
      <c r="AO431" s="499">
        <f t="shared" si="40"/>
        <v>1.9139488592864799E-4</v>
      </c>
      <c r="AP431" s="188">
        <v>5</v>
      </c>
      <c r="AQ431" s="410">
        <v>1</v>
      </c>
      <c r="AR431" s="410">
        <v>21</v>
      </c>
      <c r="AS431" s="142">
        <v>58.96</v>
      </c>
      <c r="AT431" s="142">
        <v>7.6785415281809897</v>
      </c>
      <c r="AU431" s="1"/>
      <c r="AV431" s="104" t="s">
        <v>1030</v>
      </c>
      <c r="AW431" s="411">
        <v>7</v>
      </c>
      <c r="AX431" s="499">
        <f t="shared" si="41"/>
        <v>2.1687269572760788E-4</v>
      </c>
      <c r="AY431" s="188">
        <v>8</v>
      </c>
      <c r="AZ431" s="410">
        <v>2</v>
      </c>
      <c r="BA431" s="410">
        <v>15</v>
      </c>
      <c r="BB431" s="142">
        <v>18.285714285714299</v>
      </c>
      <c r="BC431" s="142">
        <v>4.2761798705987903</v>
      </c>
      <c r="BD431" s="75"/>
    </row>
    <row r="432" spans="2:56" ht="11.25" customHeight="1" x14ac:dyDescent="0.25">
      <c r="B432" s="113"/>
      <c r="C432" s="104" t="s">
        <v>1011</v>
      </c>
      <c r="D432" s="411">
        <v>57</v>
      </c>
      <c r="E432" s="499">
        <f t="shared" si="36"/>
        <v>2.4351897739118548E-4</v>
      </c>
      <c r="F432" s="188">
        <v>10</v>
      </c>
      <c r="G432" s="410">
        <v>1</v>
      </c>
      <c r="H432" s="410">
        <v>86</v>
      </c>
      <c r="I432" s="142">
        <v>192.704216682056</v>
      </c>
      <c r="J432" s="142">
        <v>13.8817944330715</v>
      </c>
      <c r="K432" s="1"/>
      <c r="L432" s="104" t="s">
        <v>870</v>
      </c>
      <c r="M432" s="411">
        <v>11</v>
      </c>
      <c r="N432" s="310">
        <f t="shared" si="37"/>
        <v>2.0020384391380313E-4</v>
      </c>
      <c r="O432" s="410">
        <v>8</v>
      </c>
      <c r="P432" s="410">
        <v>3</v>
      </c>
      <c r="Q432" s="410">
        <v>17</v>
      </c>
      <c r="R432" s="142">
        <v>13.2396694214876</v>
      </c>
      <c r="S432" s="142">
        <v>3.6386356538526399</v>
      </c>
      <c r="T432" s="1"/>
      <c r="U432" s="104" t="s">
        <v>966</v>
      </c>
      <c r="V432" s="411">
        <v>18</v>
      </c>
      <c r="W432" s="499">
        <f t="shared" si="38"/>
        <v>2.3667083032016304E-4</v>
      </c>
      <c r="X432" s="188">
        <v>3</v>
      </c>
      <c r="Y432" s="410">
        <v>1</v>
      </c>
      <c r="Z432" s="410">
        <v>12</v>
      </c>
      <c r="AA432" s="142">
        <v>6.7283950617283903</v>
      </c>
      <c r="AB432" s="142">
        <v>2.5939150066508301</v>
      </c>
      <c r="AC432" s="1"/>
      <c r="AD432" s="104" t="s">
        <v>1116</v>
      </c>
      <c r="AE432" s="411">
        <v>9</v>
      </c>
      <c r="AF432" s="499">
        <f t="shared" si="39"/>
        <v>2.0148652279036445E-4</v>
      </c>
      <c r="AG432" s="188">
        <v>13</v>
      </c>
      <c r="AH432" s="410">
        <v>2</v>
      </c>
      <c r="AI432" s="410">
        <v>23</v>
      </c>
      <c r="AJ432" s="142">
        <v>37.876543209876502</v>
      </c>
      <c r="AK432" s="142">
        <v>6.1543921885005499</v>
      </c>
      <c r="AL432" s="1"/>
      <c r="AM432" s="104" t="s">
        <v>1092</v>
      </c>
      <c r="AN432" s="411">
        <v>5</v>
      </c>
      <c r="AO432" s="499">
        <f t="shared" si="40"/>
        <v>1.9139488592864799E-4</v>
      </c>
      <c r="AP432" s="188">
        <v>1</v>
      </c>
      <c r="AQ432" s="410">
        <v>1</v>
      </c>
      <c r="AR432" s="410">
        <v>2</v>
      </c>
      <c r="AS432" s="142">
        <v>0.16</v>
      </c>
      <c r="AT432" s="142">
        <v>0.4</v>
      </c>
      <c r="AU432" s="1"/>
      <c r="AV432" s="104" t="s">
        <v>1043</v>
      </c>
      <c r="AW432" s="411">
        <v>7</v>
      </c>
      <c r="AX432" s="499">
        <f t="shared" si="41"/>
        <v>2.1687269572760788E-4</v>
      </c>
      <c r="AY432" s="188">
        <v>2</v>
      </c>
      <c r="AZ432" s="410">
        <v>1</v>
      </c>
      <c r="BA432" s="410">
        <v>5</v>
      </c>
      <c r="BB432" s="142">
        <v>2.2040816326530601</v>
      </c>
      <c r="BC432" s="142">
        <v>1.4846149779161799</v>
      </c>
      <c r="BD432" s="75"/>
    </row>
    <row r="433" spans="2:56" ht="11.25" customHeight="1" x14ac:dyDescent="0.25">
      <c r="B433" s="113"/>
      <c r="C433" s="104" t="s">
        <v>1190</v>
      </c>
      <c r="D433" s="411">
        <v>57</v>
      </c>
      <c r="E433" s="499">
        <f t="shared" si="36"/>
        <v>2.4351897739118548E-4</v>
      </c>
      <c r="F433" s="188">
        <v>10</v>
      </c>
      <c r="G433" s="410">
        <v>1</v>
      </c>
      <c r="H433" s="410">
        <v>76</v>
      </c>
      <c r="I433" s="142">
        <v>120.075715604801</v>
      </c>
      <c r="J433" s="142">
        <v>10.9579065338595</v>
      </c>
      <c r="K433" s="1"/>
      <c r="L433" s="104" t="s">
        <v>888</v>
      </c>
      <c r="M433" s="411">
        <v>11</v>
      </c>
      <c r="N433" s="310">
        <f t="shared" si="37"/>
        <v>2.0020384391380313E-4</v>
      </c>
      <c r="O433" s="410">
        <v>16</v>
      </c>
      <c r="P433" s="410">
        <v>10</v>
      </c>
      <c r="Q433" s="410">
        <v>30</v>
      </c>
      <c r="R433" s="142">
        <v>41.603305785124</v>
      </c>
      <c r="S433" s="142">
        <v>6.4500624636606396</v>
      </c>
      <c r="T433" s="1"/>
      <c r="U433" s="104" t="s">
        <v>1011</v>
      </c>
      <c r="V433" s="411">
        <v>18</v>
      </c>
      <c r="W433" s="499">
        <f t="shared" si="38"/>
        <v>2.3667083032016304E-4</v>
      </c>
      <c r="X433" s="188">
        <v>9</v>
      </c>
      <c r="Y433" s="410">
        <v>3</v>
      </c>
      <c r="Z433" s="410">
        <v>34</v>
      </c>
      <c r="AA433" s="142">
        <v>66.570987654321002</v>
      </c>
      <c r="AB433" s="142">
        <v>8.15910458655366</v>
      </c>
      <c r="AC433" s="1"/>
      <c r="AD433" s="104" t="s">
        <v>1129</v>
      </c>
      <c r="AE433" s="411">
        <v>9</v>
      </c>
      <c r="AF433" s="499">
        <f t="shared" si="39"/>
        <v>2.0148652279036445E-4</v>
      </c>
      <c r="AG433" s="188">
        <v>11</v>
      </c>
      <c r="AH433" s="410">
        <v>9</v>
      </c>
      <c r="AI433" s="410">
        <v>14</v>
      </c>
      <c r="AJ433" s="142">
        <v>3.0617283950617402</v>
      </c>
      <c r="AK433" s="142">
        <v>1.74977952755818</v>
      </c>
      <c r="AL433" s="1"/>
      <c r="AM433" s="104" t="s">
        <v>1143</v>
      </c>
      <c r="AN433" s="411">
        <v>5</v>
      </c>
      <c r="AO433" s="499">
        <f t="shared" si="40"/>
        <v>1.9139488592864799E-4</v>
      </c>
      <c r="AP433" s="188">
        <v>30</v>
      </c>
      <c r="AQ433" s="410">
        <v>8</v>
      </c>
      <c r="AR433" s="410">
        <v>84</v>
      </c>
      <c r="AS433" s="142">
        <v>814.16</v>
      </c>
      <c r="AT433" s="142">
        <v>28.533489096148099</v>
      </c>
      <c r="AU433" s="1"/>
      <c r="AV433" s="104" t="s">
        <v>1071</v>
      </c>
      <c r="AW433" s="411">
        <v>7</v>
      </c>
      <c r="AX433" s="499">
        <f t="shared" si="41"/>
        <v>2.1687269572760788E-4</v>
      </c>
      <c r="AY433" s="188">
        <v>15</v>
      </c>
      <c r="AZ433" s="410">
        <v>1</v>
      </c>
      <c r="BA433" s="410">
        <v>52</v>
      </c>
      <c r="BB433" s="142">
        <v>235.83673469387799</v>
      </c>
      <c r="BC433" s="142">
        <v>15.3569767432876</v>
      </c>
      <c r="BD433" s="75"/>
    </row>
    <row r="434" spans="2:56" ht="11.25" customHeight="1" x14ac:dyDescent="0.25">
      <c r="B434" s="113"/>
      <c r="C434" s="104" t="s">
        <v>822</v>
      </c>
      <c r="D434" s="411">
        <v>56</v>
      </c>
      <c r="E434" s="499">
        <f t="shared" si="36"/>
        <v>2.3924671462993661E-4</v>
      </c>
      <c r="F434" s="188">
        <v>13</v>
      </c>
      <c r="G434" s="410">
        <v>1</v>
      </c>
      <c r="H434" s="410">
        <v>50</v>
      </c>
      <c r="I434" s="142">
        <v>160.675701530612</v>
      </c>
      <c r="J434" s="142">
        <v>12.675791948853201</v>
      </c>
      <c r="K434" s="1"/>
      <c r="L434" s="104" t="s">
        <v>893</v>
      </c>
      <c r="M434" s="411">
        <v>11</v>
      </c>
      <c r="N434" s="310">
        <f t="shared" si="37"/>
        <v>2.0020384391380313E-4</v>
      </c>
      <c r="O434" s="410">
        <v>3</v>
      </c>
      <c r="P434" s="410">
        <v>1</v>
      </c>
      <c r="Q434" s="410">
        <v>6</v>
      </c>
      <c r="R434" s="142">
        <v>1.5371900826446301</v>
      </c>
      <c r="S434" s="142">
        <v>1.2398346997259899</v>
      </c>
      <c r="T434" s="1"/>
      <c r="U434" s="104" t="s">
        <v>711</v>
      </c>
      <c r="V434" s="411">
        <v>17</v>
      </c>
      <c r="W434" s="499">
        <f t="shared" si="38"/>
        <v>2.2352245085793175E-4</v>
      </c>
      <c r="X434" s="188">
        <v>5</v>
      </c>
      <c r="Y434" s="410">
        <v>1</v>
      </c>
      <c r="Z434" s="410">
        <v>11</v>
      </c>
      <c r="AA434" s="142">
        <v>9.8754325259515596</v>
      </c>
      <c r="AB434" s="142">
        <v>3.1425200915748399</v>
      </c>
      <c r="AC434" s="1"/>
      <c r="AD434" s="104" t="s">
        <v>1168</v>
      </c>
      <c r="AE434" s="411">
        <v>9</v>
      </c>
      <c r="AF434" s="499">
        <f t="shared" si="39"/>
        <v>2.0148652279036445E-4</v>
      </c>
      <c r="AG434" s="188">
        <v>1</v>
      </c>
      <c r="AH434" s="410">
        <v>1</v>
      </c>
      <c r="AI434" s="410">
        <v>2</v>
      </c>
      <c r="AJ434" s="142">
        <v>9.8765432098765496E-2</v>
      </c>
      <c r="AK434" s="142">
        <v>0.31426968052735499</v>
      </c>
      <c r="AL434" s="1"/>
      <c r="AM434" s="104" t="s">
        <v>1190</v>
      </c>
      <c r="AN434" s="411">
        <v>5</v>
      </c>
      <c r="AO434" s="499">
        <f t="shared" si="40"/>
        <v>1.9139488592864799E-4</v>
      </c>
      <c r="AP434" s="188">
        <v>10</v>
      </c>
      <c r="AQ434" s="410">
        <v>3</v>
      </c>
      <c r="AR434" s="410">
        <v>17</v>
      </c>
      <c r="AS434" s="142">
        <v>30.8</v>
      </c>
      <c r="AT434" s="142">
        <v>5.5497747702046398</v>
      </c>
      <c r="AU434" s="1"/>
      <c r="AV434" s="104" t="s">
        <v>1164</v>
      </c>
      <c r="AW434" s="411">
        <v>7</v>
      </c>
      <c r="AX434" s="499">
        <f t="shared" si="41"/>
        <v>2.1687269572760788E-4</v>
      </c>
      <c r="AY434" s="188">
        <v>2</v>
      </c>
      <c r="AZ434" s="410">
        <v>1</v>
      </c>
      <c r="BA434" s="410">
        <v>6</v>
      </c>
      <c r="BB434" s="142">
        <v>2.77551020408163</v>
      </c>
      <c r="BC434" s="142">
        <v>1.66598625567009</v>
      </c>
      <c r="BD434" s="75"/>
    </row>
    <row r="435" spans="2:56" ht="11.25" customHeight="1" x14ac:dyDescent="0.25">
      <c r="B435" s="113"/>
      <c r="C435" s="104" t="s">
        <v>831</v>
      </c>
      <c r="D435" s="411">
        <v>56</v>
      </c>
      <c r="E435" s="499">
        <f t="shared" si="36"/>
        <v>2.3924671462993661E-4</v>
      </c>
      <c r="F435" s="188">
        <v>2</v>
      </c>
      <c r="G435" s="410">
        <v>1</v>
      </c>
      <c r="H435" s="410">
        <v>40</v>
      </c>
      <c r="I435" s="142">
        <v>27.464285714285701</v>
      </c>
      <c r="J435" s="142">
        <v>5.2406379110071803</v>
      </c>
      <c r="K435" s="1"/>
      <c r="L435" s="104" t="s">
        <v>894</v>
      </c>
      <c r="M435" s="411">
        <v>11</v>
      </c>
      <c r="N435" s="310">
        <f t="shared" si="37"/>
        <v>2.0020384391380313E-4</v>
      </c>
      <c r="O435" s="410">
        <v>10</v>
      </c>
      <c r="P435" s="410">
        <v>2</v>
      </c>
      <c r="Q435" s="410">
        <v>35</v>
      </c>
      <c r="R435" s="142">
        <v>80.611570247933898</v>
      </c>
      <c r="S435" s="142">
        <v>8.9783946364555494</v>
      </c>
      <c r="T435" s="1"/>
      <c r="U435" s="104" t="s">
        <v>866</v>
      </c>
      <c r="V435" s="411">
        <v>17</v>
      </c>
      <c r="W435" s="499">
        <f t="shared" si="38"/>
        <v>2.2352245085793175E-4</v>
      </c>
      <c r="X435" s="188">
        <v>8</v>
      </c>
      <c r="Y435" s="410">
        <v>1</v>
      </c>
      <c r="Z435" s="410">
        <v>28</v>
      </c>
      <c r="AA435" s="142">
        <v>48.262975778546704</v>
      </c>
      <c r="AB435" s="142">
        <v>6.9471559489151202</v>
      </c>
      <c r="AC435" s="1"/>
      <c r="AD435" s="104" t="s">
        <v>743</v>
      </c>
      <c r="AE435" s="411">
        <v>8</v>
      </c>
      <c r="AF435" s="499">
        <f t="shared" si="39"/>
        <v>1.7909913136921287E-4</v>
      </c>
      <c r="AG435" s="188">
        <v>10</v>
      </c>
      <c r="AH435" s="410">
        <v>2</v>
      </c>
      <c r="AI435" s="410">
        <v>24</v>
      </c>
      <c r="AJ435" s="142">
        <v>51.25</v>
      </c>
      <c r="AK435" s="142">
        <v>7.1589105316381803</v>
      </c>
      <c r="AL435" s="1"/>
      <c r="AM435" s="104" t="s">
        <v>703</v>
      </c>
      <c r="AN435" s="411">
        <v>4</v>
      </c>
      <c r="AO435" s="499">
        <f t="shared" si="40"/>
        <v>1.531159087429184E-4</v>
      </c>
      <c r="AP435" s="188">
        <v>5</v>
      </c>
      <c r="AQ435" s="410">
        <v>3</v>
      </c>
      <c r="AR435" s="410">
        <v>8</v>
      </c>
      <c r="AS435" s="142">
        <v>6.25</v>
      </c>
      <c r="AT435" s="142">
        <v>2.5</v>
      </c>
      <c r="AU435" s="1"/>
      <c r="AV435" s="104" t="s">
        <v>1203</v>
      </c>
      <c r="AW435" s="411">
        <v>7</v>
      </c>
      <c r="AX435" s="499">
        <f t="shared" si="41"/>
        <v>2.1687269572760788E-4</v>
      </c>
      <c r="AY435" s="188">
        <v>4</v>
      </c>
      <c r="AZ435" s="410">
        <v>1</v>
      </c>
      <c r="BA435" s="410">
        <v>12</v>
      </c>
      <c r="BB435" s="142">
        <v>13.265306122448999</v>
      </c>
      <c r="BC435" s="142">
        <v>3.64215679542342</v>
      </c>
      <c r="BD435" s="75"/>
    </row>
    <row r="436" spans="2:56" ht="11.25" customHeight="1" x14ac:dyDescent="0.25">
      <c r="B436" s="113"/>
      <c r="C436" s="104" t="s">
        <v>1450</v>
      </c>
      <c r="D436" s="411">
        <v>53</v>
      </c>
      <c r="E436" s="499">
        <f t="shared" si="36"/>
        <v>2.2642992634618999E-4</v>
      </c>
      <c r="F436" s="188">
        <v>7</v>
      </c>
      <c r="G436" s="410">
        <v>1</v>
      </c>
      <c r="H436" s="410">
        <v>46</v>
      </c>
      <c r="I436" s="142">
        <v>49.097899608401598</v>
      </c>
      <c r="J436" s="142">
        <v>7.0069893398236003</v>
      </c>
      <c r="K436" s="1"/>
      <c r="L436" s="104" t="s">
        <v>935</v>
      </c>
      <c r="M436" s="411">
        <v>11</v>
      </c>
      <c r="N436" s="310">
        <f t="shared" si="37"/>
        <v>2.0020384391380313E-4</v>
      </c>
      <c r="O436" s="410">
        <v>1</v>
      </c>
      <c r="P436" s="410">
        <v>1</v>
      </c>
      <c r="Q436" s="410">
        <v>3</v>
      </c>
      <c r="R436" s="142">
        <v>0.42975206611570199</v>
      </c>
      <c r="S436" s="142">
        <v>0.655554777357089</v>
      </c>
      <c r="T436" s="1"/>
      <c r="U436" s="104" t="s">
        <v>958</v>
      </c>
      <c r="V436" s="411">
        <v>17</v>
      </c>
      <c r="W436" s="499">
        <f t="shared" si="38"/>
        <v>2.2352245085793175E-4</v>
      </c>
      <c r="X436" s="188">
        <v>2</v>
      </c>
      <c r="Y436" s="410">
        <v>1</v>
      </c>
      <c r="Z436" s="410">
        <v>6</v>
      </c>
      <c r="AA436" s="142">
        <v>1.8961937716263</v>
      </c>
      <c r="AB436" s="142">
        <v>1.3770235189081901</v>
      </c>
      <c r="AC436" s="1"/>
      <c r="AD436" s="104" t="s">
        <v>824</v>
      </c>
      <c r="AE436" s="411">
        <v>8</v>
      </c>
      <c r="AF436" s="499">
        <f t="shared" si="39"/>
        <v>1.7909913136921287E-4</v>
      </c>
      <c r="AG436" s="188">
        <v>8</v>
      </c>
      <c r="AH436" s="410">
        <v>1</v>
      </c>
      <c r="AI436" s="410">
        <v>36</v>
      </c>
      <c r="AJ436" s="142">
        <v>139.5</v>
      </c>
      <c r="AK436" s="142">
        <v>11.8110118110177</v>
      </c>
      <c r="AL436" s="1"/>
      <c r="AM436" s="104" t="s">
        <v>776</v>
      </c>
      <c r="AN436" s="411">
        <v>4</v>
      </c>
      <c r="AO436" s="499">
        <f t="shared" si="40"/>
        <v>1.531159087429184E-4</v>
      </c>
      <c r="AP436" s="188">
        <v>12</v>
      </c>
      <c r="AQ436" s="410">
        <v>2</v>
      </c>
      <c r="AR436" s="410">
        <v>21</v>
      </c>
      <c r="AS436" s="142">
        <v>58.1875</v>
      </c>
      <c r="AT436" s="142">
        <v>7.6280731511961797</v>
      </c>
      <c r="AU436" s="1"/>
      <c r="AV436" s="104" t="s">
        <v>735</v>
      </c>
      <c r="AW436" s="411">
        <v>6</v>
      </c>
      <c r="AX436" s="499">
        <f t="shared" si="41"/>
        <v>1.8589088205223534E-4</v>
      </c>
      <c r="AY436" s="188">
        <v>4</v>
      </c>
      <c r="AZ436" s="410">
        <v>1</v>
      </c>
      <c r="BA436" s="410">
        <v>10</v>
      </c>
      <c r="BB436" s="142">
        <v>12.5555555555556</v>
      </c>
      <c r="BC436" s="142">
        <v>3.5433819375782201</v>
      </c>
      <c r="BD436" s="75"/>
    </row>
    <row r="437" spans="2:56" ht="11.25" customHeight="1" x14ac:dyDescent="0.25">
      <c r="B437" s="113"/>
      <c r="C437" s="104" t="s">
        <v>792</v>
      </c>
      <c r="D437" s="411">
        <v>51</v>
      </c>
      <c r="E437" s="499">
        <f t="shared" si="36"/>
        <v>2.1788540082369226E-4</v>
      </c>
      <c r="F437" s="188">
        <v>7</v>
      </c>
      <c r="G437" s="410">
        <v>2</v>
      </c>
      <c r="H437" s="410">
        <v>23</v>
      </c>
      <c r="I437" s="142">
        <v>18.704344482891202</v>
      </c>
      <c r="J437" s="142">
        <v>4.3248519608064298</v>
      </c>
      <c r="K437" s="1"/>
      <c r="L437" s="104" t="s">
        <v>1001</v>
      </c>
      <c r="M437" s="411">
        <v>11</v>
      </c>
      <c r="N437" s="310">
        <f t="shared" si="37"/>
        <v>2.0020384391380313E-4</v>
      </c>
      <c r="O437" s="410">
        <v>4</v>
      </c>
      <c r="P437" s="410">
        <v>1</v>
      </c>
      <c r="Q437" s="410">
        <v>13</v>
      </c>
      <c r="R437" s="142">
        <v>11.834710743801701</v>
      </c>
      <c r="S437" s="142">
        <v>3.4401614415317301</v>
      </c>
      <c r="T437" s="1"/>
      <c r="U437" s="104" t="s">
        <v>892</v>
      </c>
      <c r="V437" s="411">
        <v>16</v>
      </c>
      <c r="W437" s="499">
        <f t="shared" si="38"/>
        <v>2.1037407139570048E-4</v>
      </c>
      <c r="X437" s="188">
        <v>6</v>
      </c>
      <c r="Y437" s="410">
        <v>2</v>
      </c>
      <c r="Z437" s="410">
        <v>30</v>
      </c>
      <c r="AA437" s="142">
        <v>41.984375</v>
      </c>
      <c r="AB437" s="142">
        <v>6.4795350913472198</v>
      </c>
      <c r="AC437" s="1"/>
      <c r="AD437" s="104" t="s">
        <v>986</v>
      </c>
      <c r="AE437" s="411">
        <v>8</v>
      </c>
      <c r="AF437" s="499">
        <f t="shared" si="39"/>
        <v>1.7909913136921287E-4</v>
      </c>
      <c r="AG437" s="188">
        <v>9</v>
      </c>
      <c r="AH437" s="410">
        <v>3</v>
      </c>
      <c r="AI437" s="410">
        <v>30</v>
      </c>
      <c r="AJ437" s="142">
        <v>66.25</v>
      </c>
      <c r="AK437" s="142">
        <v>8.1394102980498495</v>
      </c>
      <c r="AL437" s="1"/>
      <c r="AM437" s="104" t="s">
        <v>822</v>
      </c>
      <c r="AN437" s="411">
        <v>4</v>
      </c>
      <c r="AO437" s="499">
        <f t="shared" si="40"/>
        <v>1.531159087429184E-4</v>
      </c>
      <c r="AP437" s="188">
        <v>7</v>
      </c>
      <c r="AQ437" s="410">
        <v>1</v>
      </c>
      <c r="AR437" s="410">
        <v>19</v>
      </c>
      <c r="AS437" s="142">
        <v>47.25</v>
      </c>
      <c r="AT437" s="142">
        <v>6.8738635424337602</v>
      </c>
      <c r="AU437" s="1"/>
      <c r="AV437" s="104" t="s">
        <v>796</v>
      </c>
      <c r="AW437" s="411">
        <v>6</v>
      </c>
      <c r="AX437" s="499">
        <f t="shared" si="41"/>
        <v>1.8589088205223534E-4</v>
      </c>
      <c r="AY437" s="188">
        <v>10</v>
      </c>
      <c r="AZ437" s="410">
        <v>1</v>
      </c>
      <c r="BA437" s="410">
        <v>49</v>
      </c>
      <c r="BB437" s="142">
        <v>301.88888888888903</v>
      </c>
      <c r="BC437" s="142">
        <v>17.374950039896198</v>
      </c>
      <c r="BD437" s="75"/>
    </row>
    <row r="438" spans="2:56" ht="11.25" customHeight="1" x14ac:dyDescent="0.25">
      <c r="B438" s="113"/>
      <c r="C438" s="104" t="s">
        <v>806</v>
      </c>
      <c r="D438" s="411">
        <v>51</v>
      </c>
      <c r="E438" s="499">
        <f t="shared" si="36"/>
        <v>2.1788540082369226E-4</v>
      </c>
      <c r="F438" s="188">
        <v>5</v>
      </c>
      <c r="G438" s="410">
        <v>1</v>
      </c>
      <c r="H438" s="410">
        <v>34</v>
      </c>
      <c r="I438" s="142">
        <v>60.261437908496703</v>
      </c>
      <c r="J438" s="142">
        <v>7.7628240936206199</v>
      </c>
      <c r="K438" s="1"/>
      <c r="L438" s="104" t="s">
        <v>1030</v>
      </c>
      <c r="M438" s="411">
        <v>11</v>
      </c>
      <c r="N438" s="310">
        <f t="shared" si="37"/>
        <v>2.0020384391380313E-4</v>
      </c>
      <c r="O438" s="410">
        <v>7</v>
      </c>
      <c r="P438" s="410">
        <v>1</v>
      </c>
      <c r="Q438" s="410">
        <v>24</v>
      </c>
      <c r="R438" s="142">
        <v>38.561983471074399</v>
      </c>
      <c r="S438" s="142">
        <v>6.2098295847047504</v>
      </c>
      <c r="T438" s="1"/>
      <c r="U438" s="104" t="s">
        <v>1071</v>
      </c>
      <c r="V438" s="411">
        <v>16</v>
      </c>
      <c r="W438" s="499">
        <f t="shared" si="38"/>
        <v>2.1037407139570048E-4</v>
      </c>
      <c r="X438" s="188">
        <v>18</v>
      </c>
      <c r="Y438" s="410">
        <v>1</v>
      </c>
      <c r="Z438" s="410">
        <v>84</v>
      </c>
      <c r="AA438" s="142">
        <v>398</v>
      </c>
      <c r="AB438" s="142">
        <v>19.94993734326</v>
      </c>
      <c r="AC438" s="1"/>
      <c r="AD438" s="104" t="s">
        <v>1001</v>
      </c>
      <c r="AE438" s="411">
        <v>8</v>
      </c>
      <c r="AF438" s="499">
        <f t="shared" si="39"/>
        <v>1.7909913136921287E-4</v>
      </c>
      <c r="AG438" s="188">
        <v>6</v>
      </c>
      <c r="AH438" s="410">
        <v>1</v>
      </c>
      <c r="AI438" s="410">
        <v>17</v>
      </c>
      <c r="AJ438" s="142">
        <v>20.5</v>
      </c>
      <c r="AK438" s="142">
        <v>4.5276925690687104</v>
      </c>
      <c r="AL438" s="1"/>
      <c r="AM438" s="104" t="s">
        <v>844</v>
      </c>
      <c r="AN438" s="411">
        <v>4</v>
      </c>
      <c r="AO438" s="499">
        <f t="shared" si="40"/>
        <v>1.531159087429184E-4</v>
      </c>
      <c r="AP438" s="188">
        <v>15</v>
      </c>
      <c r="AQ438" s="410">
        <v>2</v>
      </c>
      <c r="AR438" s="410">
        <v>39</v>
      </c>
      <c r="AS438" s="142">
        <v>222.5</v>
      </c>
      <c r="AT438" s="142">
        <v>14.9164338901763</v>
      </c>
      <c r="AU438" s="1"/>
      <c r="AV438" s="104" t="s">
        <v>863</v>
      </c>
      <c r="AW438" s="411">
        <v>6</v>
      </c>
      <c r="AX438" s="499">
        <f t="shared" si="41"/>
        <v>1.8589088205223534E-4</v>
      </c>
      <c r="AY438" s="188">
        <v>11</v>
      </c>
      <c r="AZ438" s="410">
        <v>7</v>
      </c>
      <c r="BA438" s="410">
        <v>16</v>
      </c>
      <c r="BB438" s="142">
        <v>14.8888888888889</v>
      </c>
      <c r="BC438" s="142">
        <v>3.8586123009300799</v>
      </c>
      <c r="BD438" s="75"/>
    </row>
    <row r="439" spans="2:56" ht="11.25" customHeight="1" x14ac:dyDescent="0.25">
      <c r="B439" s="113"/>
      <c r="C439" s="104" t="s">
        <v>1070</v>
      </c>
      <c r="D439" s="411">
        <v>50</v>
      </c>
      <c r="E439" s="499">
        <f t="shared" si="36"/>
        <v>2.136131380624434E-4</v>
      </c>
      <c r="F439" s="188">
        <v>16</v>
      </c>
      <c r="G439" s="410">
        <v>6</v>
      </c>
      <c r="H439" s="410">
        <v>69</v>
      </c>
      <c r="I439" s="142">
        <v>94.848399999999998</v>
      </c>
      <c r="J439" s="142">
        <v>9.7390143238420208</v>
      </c>
      <c r="K439" s="1"/>
      <c r="L439" s="104" t="s">
        <v>1111</v>
      </c>
      <c r="M439" s="411">
        <v>11</v>
      </c>
      <c r="N439" s="310">
        <f t="shared" si="37"/>
        <v>2.0020384391380313E-4</v>
      </c>
      <c r="O439" s="410">
        <v>4</v>
      </c>
      <c r="P439" s="410">
        <v>1</v>
      </c>
      <c r="Q439" s="410">
        <v>19</v>
      </c>
      <c r="R439" s="142">
        <v>27.1404958677686</v>
      </c>
      <c r="S439" s="142">
        <v>5.2096541025070602</v>
      </c>
      <c r="T439" s="1"/>
      <c r="U439" s="104" t="s">
        <v>1095</v>
      </c>
      <c r="V439" s="411">
        <v>16</v>
      </c>
      <c r="W439" s="499">
        <f t="shared" si="38"/>
        <v>2.1037407139570048E-4</v>
      </c>
      <c r="X439" s="188">
        <v>16</v>
      </c>
      <c r="Y439" s="410">
        <v>1</v>
      </c>
      <c r="Z439" s="410">
        <v>70</v>
      </c>
      <c r="AA439" s="142">
        <v>372.5</v>
      </c>
      <c r="AB439" s="142">
        <v>19.3002590656188</v>
      </c>
      <c r="AC439" s="1"/>
      <c r="AD439" s="104" t="s">
        <v>1011</v>
      </c>
      <c r="AE439" s="411">
        <v>8</v>
      </c>
      <c r="AF439" s="499">
        <f t="shared" si="39"/>
        <v>1.7909913136921287E-4</v>
      </c>
      <c r="AG439" s="188">
        <v>13</v>
      </c>
      <c r="AH439" s="410">
        <v>2</v>
      </c>
      <c r="AI439" s="410">
        <v>60</v>
      </c>
      <c r="AJ439" s="142">
        <v>331.234375</v>
      </c>
      <c r="AK439" s="142">
        <v>18.1998454663769</v>
      </c>
      <c r="AL439" s="1"/>
      <c r="AM439" s="104" t="s">
        <v>864</v>
      </c>
      <c r="AN439" s="411">
        <v>4</v>
      </c>
      <c r="AO439" s="499">
        <f t="shared" si="40"/>
        <v>1.531159087429184E-4</v>
      </c>
      <c r="AP439" s="188">
        <v>1</v>
      </c>
      <c r="AQ439" s="410">
        <v>1</v>
      </c>
      <c r="AR439" s="410">
        <v>1</v>
      </c>
      <c r="AS439" s="142">
        <v>0</v>
      </c>
      <c r="AT439" s="142">
        <v>0</v>
      </c>
      <c r="AU439" s="1"/>
      <c r="AV439" s="104" t="s">
        <v>1008</v>
      </c>
      <c r="AW439" s="411">
        <v>6</v>
      </c>
      <c r="AX439" s="499">
        <f t="shared" si="41"/>
        <v>1.8589088205223534E-4</v>
      </c>
      <c r="AY439" s="188">
        <v>11</v>
      </c>
      <c r="AZ439" s="410">
        <v>1</v>
      </c>
      <c r="BA439" s="410">
        <v>43</v>
      </c>
      <c r="BB439" s="142">
        <v>212.333333333333</v>
      </c>
      <c r="BC439" s="142">
        <v>14.5716619962629</v>
      </c>
      <c r="BD439" s="75"/>
    </row>
    <row r="440" spans="2:56" ht="11.25" customHeight="1" x14ac:dyDescent="0.25">
      <c r="B440" s="113"/>
      <c r="C440" s="104" t="s">
        <v>1155</v>
      </c>
      <c r="D440" s="411">
        <v>50</v>
      </c>
      <c r="E440" s="499">
        <f t="shared" si="36"/>
        <v>2.136131380624434E-4</v>
      </c>
      <c r="F440" s="188">
        <v>7</v>
      </c>
      <c r="G440" s="410">
        <v>1</v>
      </c>
      <c r="H440" s="410">
        <v>29</v>
      </c>
      <c r="I440" s="142">
        <v>40.107599999999998</v>
      </c>
      <c r="J440" s="142">
        <v>6.3330561342846199</v>
      </c>
      <c r="K440" s="1"/>
      <c r="L440" s="104" t="s">
        <v>775</v>
      </c>
      <c r="M440" s="411">
        <v>10</v>
      </c>
      <c r="N440" s="310">
        <f t="shared" si="37"/>
        <v>1.8200349446709376E-4</v>
      </c>
      <c r="O440" s="410">
        <v>12</v>
      </c>
      <c r="P440" s="410">
        <v>4</v>
      </c>
      <c r="Q440" s="410">
        <v>66</v>
      </c>
      <c r="R440" s="142">
        <v>323.05</v>
      </c>
      <c r="S440" s="142">
        <v>17.9735917389931</v>
      </c>
      <c r="T440" s="1"/>
      <c r="U440" s="104" t="s">
        <v>806</v>
      </c>
      <c r="V440" s="411">
        <v>15</v>
      </c>
      <c r="W440" s="499">
        <f t="shared" si="38"/>
        <v>1.9722569193346919E-4</v>
      </c>
      <c r="X440" s="188">
        <v>3</v>
      </c>
      <c r="Y440" s="410">
        <v>1</v>
      </c>
      <c r="Z440" s="410">
        <v>27</v>
      </c>
      <c r="AA440" s="142">
        <v>40.648888888888898</v>
      </c>
      <c r="AB440" s="142">
        <v>6.3756481152027904</v>
      </c>
      <c r="AC440" s="1"/>
      <c r="AD440" s="104" t="s">
        <v>1018</v>
      </c>
      <c r="AE440" s="411">
        <v>8</v>
      </c>
      <c r="AF440" s="499">
        <f t="shared" si="39"/>
        <v>1.7909913136921287E-4</v>
      </c>
      <c r="AG440" s="188">
        <v>16</v>
      </c>
      <c r="AH440" s="410">
        <v>1</v>
      </c>
      <c r="AI440" s="410">
        <v>84</v>
      </c>
      <c r="AJ440" s="142">
        <v>725.25</v>
      </c>
      <c r="AK440" s="142">
        <v>26.930466018990501</v>
      </c>
      <c r="AL440" s="1"/>
      <c r="AM440" s="104" t="s">
        <v>901</v>
      </c>
      <c r="AN440" s="411">
        <v>4</v>
      </c>
      <c r="AO440" s="499">
        <f t="shared" si="40"/>
        <v>1.531159087429184E-4</v>
      </c>
      <c r="AP440" s="188">
        <v>10</v>
      </c>
      <c r="AQ440" s="410">
        <v>1</v>
      </c>
      <c r="AR440" s="410">
        <v>33</v>
      </c>
      <c r="AS440" s="142">
        <v>170.1875</v>
      </c>
      <c r="AT440" s="142">
        <v>13.045593125649701</v>
      </c>
      <c r="AU440" s="1"/>
      <c r="AV440" s="104" t="s">
        <v>1009</v>
      </c>
      <c r="AW440" s="411">
        <v>6</v>
      </c>
      <c r="AX440" s="499">
        <f t="shared" si="41"/>
        <v>1.8589088205223534E-4</v>
      </c>
      <c r="AY440" s="188">
        <v>4</v>
      </c>
      <c r="AZ440" s="410">
        <v>1</v>
      </c>
      <c r="BA440" s="410">
        <v>16</v>
      </c>
      <c r="BB440" s="142">
        <v>25.8055555555556</v>
      </c>
      <c r="BC440" s="142">
        <v>5.0799168847093901</v>
      </c>
      <c r="BD440" s="75"/>
    </row>
    <row r="441" spans="2:56" ht="11.25" customHeight="1" x14ac:dyDescent="0.25">
      <c r="B441" s="113"/>
      <c r="C441" s="104" t="s">
        <v>999</v>
      </c>
      <c r="D441" s="411">
        <v>49</v>
      </c>
      <c r="E441" s="499">
        <f t="shared" si="36"/>
        <v>2.0934087530119453E-4</v>
      </c>
      <c r="F441" s="188">
        <v>25</v>
      </c>
      <c r="G441" s="410">
        <v>1</v>
      </c>
      <c r="H441" s="410">
        <v>110</v>
      </c>
      <c r="I441" s="142">
        <v>842.08413161182796</v>
      </c>
      <c r="J441" s="142">
        <v>29.0186859042898</v>
      </c>
      <c r="K441" s="1"/>
      <c r="L441" s="104" t="s">
        <v>776</v>
      </c>
      <c r="M441" s="411">
        <v>10</v>
      </c>
      <c r="N441" s="310">
        <f t="shared" si="37"/>
        <v>1.8200349446709376E-4</v>
      </c>
      <c r="O441" s="410">
        <v>8</v>
      </c>
      <c r="P441" s="410">
        <v>1</v>
      </c>
      <c r="Q441" s="410">
        <v>34</v>
      </c>
      <c r="R441" s="142">
        <v>83.04</v>
      </c>
      <c r="S441" s="142">
        <v>9.1126285999156096</v>
      </c>
      <c r="T441" s="1"/>
      <c r="U441" s="104" t="s">
        <v>917</v>
      </c>
      <c r="V441" s="411">
        <v>15</v>
      </c>
      <c r="W441" s="499">
        <f t="shared" si="38"/>
        <v>1.9722569193346919E-4</v>
      </c>
      <c r="X441" s="188">
        <v>1</v>
      </c>
      <c r="Y441" s="410">
        <v>1</v>
      </c>
      <c r="Z441" s="410">
        <v>4</v>
      </c>
      <c r="AA441" s="142">
        <v>0.90666666666666695</v>
      </c>
      <c r="AB441" s="142">
        <v>0.95219045713904704</v>
      </c>
      <c r="AC441" s="1"/>
      <c r="AD441" s="104" t="s">
        <v>1027</v>
      </c>
      <c r="AE441" s="411">
        <v>8</v>
      </c>
      <c r="AF441" s="499">
        <f t="shared" si="39"/>
        <v>1.7909913136921287E-4</v>
      </c>
      <c r="AG441" s="188">
        <v>3</v>
      </c>
      <c r="AH441" s="410">
        <v>1</v>
      </c>
      <c r="AI441" s="410">
        <v>7</v>
      </c>
      <c r="AJ441" s="142">
        <v>7</v>
      </c>
      <c r="AK441" s="142">
        <v>2.6457513110645898</v>
      </c>
      <c r="AL441" s="1"/>
      <c r="AM441" s="104" t="s">
        <v>935</v>
      </c>
      <c r="AN441" s="411">
        <v>4</v>
      </c>
      <c r="AO441" s="499">
        <f t="shared" si="40"/>
        <v>1.531159087429184E-4</v>
      </c>
      <c r="AP441" s="188">
        <v>4</v>
      </c>
      <c r="AQ441" s="410">
        <v>2</v>
      </c>
      <c r="AR441" s="410">
        <v>8</v>
      </c>
      <c r="AS441" s="142">
        <v>4.6875</v>
      </c>
      <c r="AT441" s="142">
        <v>2.1650635094610999</v>
      </c>
      <c r="AU441" s="1"/>
      <c r="AV441" s="104" t="s">
        <v>1039</v>
      </c>
      <c r="AW441" s="411">
        <v>6</v>
      </c>
      <c r="AX441" s="499">
        <f t="shared" si="41"/>
        <v>1.8589088205223534E-4</v>
      </c>
      <c r="AY441" s="188">
        <v>3</v>
      </c>
      <c r="AZ441" s="410">
        <v>1</v>
      </c>
      <c r="BA441" s="410">
        <v>11</v>
      </c>
      <c r="BB441" s="142">
        <v>12.1388888888889</v>
      </c>
      <c r="BC441" s="142">
        <v>3.4840908267278099</v>
      </c>
      <c r="BD441" s="75"/>
    </row>
    <row r="442" spans="2:56" ht="11.25" customHeight="1" x14ac:dyDescent="0.25">
      <c r="B442" s="113"/>
      <c r="C442" s="104" t="s">
        <v>863</v>
      </c>
      <c r="D442" s="411">
        <v>47</v>
      </c>
      <c r="E442" s="499">
        <f t="shared" si="36"/>
        <v>2.0079634977869678E-4</v>
      </c>
      <c r="F442" s="188">
        <v>9</v>
      </c>
      <c r="G442" s="410">
        <v>1</v>
      </c>
      <c r="H442" s="410">
        <v>61</v>
      </c>
      <c r="I442" s="142">
        <v>110.479855138072</v>
      </c>
      <c r="J442" s="142">
        <v>10.510939783771599</v>
      </c>
      <c r="K442" s="1"/>
      <c r="L442" s="104" t="s">
        <v>854</v>
      </c>
      <c r="M442" s="411">
        <v>10</v>
      </c>
      <c r="N442" s="310">
        <f t="shared" si="37"/>
        <v>1.8200349446709376E-4</v>
      </c>
      <c r="O442" s="410">
        <v>6</v>
      </c>
      <c r="P442" s="410">
        <v>2</v>
      </c>
      <c r="Q442" s="410">
        <v>23</v>
      </c>
      <c r="R442" s="142">
        <v>32.24</v>
      </c>
      <c r="S442" s="142">
        <v>5.67802782663136</v>
      </c>
      <c r="T442" s="1"/>
      <c r="U442" s="104" t="s">
        <v>735</v>
      </c>
      <c r="V442" s="411">
        <v>14</v>
      </c>
      <c r="W442" s="499">
        <f t="shared" si="38"/>
        <v>1.8407731247123792E-4</v>
      </c>
      <c r="X442" s="188">
        <v>5</v>
      </c>
      <c r="Y442" s="410">
        <v>1</v>
      </c>
      <c r="Z442" s="410">
        <v>36</v>
      </c>
      <c r="AA442" s="142">
        <v>77.494897959183703</v>
      </c>
      <c r="AB442" s="142">
        <v>8.8031186496141096</v>
      </c>
      <c r="AC442" s="1"/>
      <c r="AD442" s="104" t="s">
        <v>1159</v>
      </c>
      <c r="AE442" s="411">
        <v>8</v>
      </c>
      <c r="AF442" s="499">
        <f t="shared" si="39"/>
        <v>1.7909913136921287E-4</v>
      </c>
      <c r="AG442" s="188">
        <v>26</v>
      </c>
      <c r="AH442" s="410">
        <v>12</v>
      </c>
      <c r="AI442" s="410">
        <v>41</v>
      </c>
      <c r="AJ442" s="142">
        <v>112.859375</v>
      </c>
      <c r="AK442" s="142">
        <v>10.6235293099798</v>
      </c>
      <c r="AL442" s="1"/>
      <c r="AM442" s="104" t="s">
        <v>939</v>
      </c>
      <c r="AN442" s="411">
        <v>4</v>
      </c>
      <c r="AO442" s="499">
        <f t="shared" si="40"/>
        <v>1.531159087429184E-4</v>
      </c>
      <c r="AP442" s="188">
        <v>1</v>
      </c>
      <c r="AQ442" s="410">
        <v>1</v>
      </c>
      <c r="AR442" s="410">
        <v>3</v>
      </c>
      <c r="AS442" s="142">
        <v>0.6875</v>
      </c>
      <c r="AT442" s="142">
        <v>0.82915619758884995</v>
      </c>
      <c r="AU442" s="1"/>
      <c r="AV442" s="104" t="s">
        <v>1047</v>
      </c>
      <c r="AW442" s="411">
        <v>6</v>
      </c>
      <c r="AX442" s="499">
        <f t="shared" si="41"/>
        <v>1.8589088205223534E-4</v>
      </c>
      <c r="AY442" s="188">
        <v>2</v>
      </c>
      <c r="AZ442" s="410">
        <v>2</v>
      </c>
      <c r="BA442" s="410">
        <v>5</v>
      </c>
      <c r="BB442" s="142">
        <v>1.1388888888888899</v>
      </c>
      <c r="BC442" s="142">
        <v>1.0671873729054799</v>
      </c>
      <c r="BD442" s="75"/>
    </row>
    <row r="443" spans="2:56" ht="11.25" customHeight="1" x14ac:dyDescent="0.25">
      <c r="B443" s="113"/>
      <c r="C443" s="104" t="s">
        <v>866</v>
      </c>
      <c r="D443" s="411">
        <v>47</v>
      </c>
      <c r="E443" s="499">
        <f t="shared" si="36"/>
        <v>2.0079634977869678E-4</v>
      </c>
      <c r="F443" s="188">
        <v>7</v>
      </c>
      <c r="G443" s="410">
        <v>1</v>
      </c>
      <c r="H443" s="410">
        <v>28</v>
      </c>
      <c r="I443" s="142">
        <v>43.668628338614802</v>
      </c>
      <c r="J443" s="142">
        <v>6.6082242954226897</v>
      </c>
      <c r="K443" s="1"/>
      <c r="L443" s="104" t="s">
        <v>915</v>
      </c>
      <c r="M443" s="411">
        <v>10</v>
      </c>
      <c r="N443" s="310">
        <f t="shared" si="37"/>
        <v>1.8200349446709376E-4</v>
      </c>
      <c r="O443" s="410">
        <v>5</v>
      </c>
      <c r="P443" s="410">
        <v>1</v>
      </c>
      <c r="Q443" s="410">
        <v>18</v>
      </c>
      <c r="R443" s="142">
        <v>27.36</v>
      </c>
      <c r="S443" s="142">
        <v>5.2306787322488102</v>
      </c>
      <c r="T443" s="1"/>
      <c r="U443" s="104" t="s">
        <v>743</v>
      </c>
      <c r="V443" s="411">
        <v>14</v>
      </c>
      <c r="W443" s="499">
        <f t="shared" si="38"/>
        <v>1.8407731247123792E-4</v>
      </c>
      <c r="X443" s="188">
        <v>12</v>
      </c>
      <c r="Y443" s="410">
        <v>4</v>
      </c>
      <c r="Z443" s="410">
        <v>39</v>
      </c>
      <c r="AA443" s="142">
        <v>78.821428571428598</v>
      </c>
      <c r="AB443" s="142">
        <v>8.8781433065381705</v>
      </c>
      <c r="AC443" s="1"/>
      <c r="AD443" s="104" t="s">
        <v>1161</v>
      </c>
      <c r="AE443" s="411">
        <v>8</v>
      </c>
      <c r="AF443" s="499">
        <f t="shared" si="39"/>
        <v>1.7909913136921287E-4</v>
      </c>
      <c r="AG443" s="188">
        <v>2</v>
      </c>
      <c r="AH443" s="410">
        <v>2</v>
      </c>
      <c r="AI443" s="410">
        <v>6</v>
      </c>
      <c r="AJ443" s="142">
        <v>1.734375</v>
      </c>
      <c r="AK443" s="142">
        <v>1.3169567191065901</v>
      </c>
      <c r="AL443" s="1"/>
      <c r="AM443" s="104" t="s">
        <v>944</v>
      </c>
      <c r="AN443" s="411">
        <v>4</v>
      </c>
      <c r="AO443" s="499">
        <f t="shared" si="40"/>
        <v>1.531159087429184E-4</v>
      </c>
      <c r="AP443" s="188">
        <v>7</v>
      </c>
      <c r="AQ443" s="410">
        <v>4</v>
      </c>
      <c r="AR443" s="410">
        <v>10</v>
      </c>
      <c r="AS443" s="142">
        <v>5.6875</v>
      </c>
      <c r="AT443" s="142">
        <v>2.38484800354236</v>
      </c>
      <c r="AU443" s="1"/>
      <c r="AV443" s="104" t="s">
        <v>1161</v>
      </c>
      <c r="AW443" s="411">
        <v>6</v>
      </c>
      <c r="AX443" s="499">
        <f t="shared" si="41"/>
        <v>1.8589088205223534E-4</v>
      </c>
      <c r="AY443" s="188">
        <v>2</v>
      </c>
      <c r="AZ443" s="410">
        <v>2</v>
      </c>
      <c r="BA443" s="410">
        <v>4</v>
      </c>
      <c r="BB443" s="142">
        <v>0.80555555555555602</v>
      </c>
      <c r="BC443" s="142">
        <v>0.89752746785575099</v>
      </c>
      <c r="BD443" s="75"/>
    </row>
    <row r="444" spans="2:56" ht="11.25" customHeight="1" x14ac:dyDescent="0.25">
      <c r="B444" s="113"/>
      <c r="C444" s="104" t="s">
        <v>918</v>
      </c>
      <c r="D444" s="411">
        <v>47</v>
      </c>
      <c r="E444" s="499">
        <f t="shared" si="36"/>
        <v>2.0079634977869678E-4</v>
      </c>
      <c r="F444" s="188">
        <v>2</v>
      </c>
      <c r="G444" s="410">
        <v>1</v>
      </c>
      <c r="H444" s="410">
        <v>7</v>
      </c>
      <c r="I444" s="142">
        <v>1.3463105477591699</v>
      </c>
      <c r="J444" s="142">
        <v>1.16030623016476</v>
      </c>
      <c r="K444" s="1"/>
      <c r="L444" s="104" t="s">
        <v>917</v>
      </c>
      <c r="M444" s="411">
        <v>10</v>
      </c>
      <c r="N444" s="310">
        <f t="shared" si="37"/>
        <v>1.8200349446709376E-4</v>
      </c>
      <c r="O444" s="410">
        <v>1</v>
      </c>
      <c r="P444" s="410">
        <v>1</v>
      </c>
      <c r="Q444" s="410">
        <v>2</v>
      </c>
      <c r="R444" s="142">
        <v>0.09</v>
      </c>
      <c r="S444" s="142">
        <v>0.3</v>
      </c>
      <c r="T444" s="1"/>
      <c r="U444" s="104" t="s">
        <v>775</v>
      </c>
      <c r="V444" s="411">
        <v>14</v>
      </c>
      <c r="W444" s="499">
        <f t="shared" si="38"/>
        <v>1.8407731247123792E-4</v>
      </c>
      <c r="X444" s="188">
        <v>11</v>
      </c>
      <c r="Y444" s="410">
        <v>2</v>
      </c>
      <c r="Z444" s="410">
        <v>22</v>
      </c>
      <c r="AA444" s="142">
        <v>42.673469387755098</v>
      </c>
      <c r="AB444" s="142">
        <v>6.5324933515278101</v>
      </c>
      <c r="AC444" s="1"/>
      <c r="AD444" s="104" t="s">
        <v>1179</v>
      </c>
      <c r="AE444" s="411">
        <v>8</v>
      </c>
      <c r="AF444" s="499">
        <f t="shared" si="39"/>
        <v>1.7909913136921287E-4</v>
      </c>
      <c r="AG444" s="188">
        <v>5</v>
      </c>
      <c r="AH444" s="410">
        <v>1</v>
      </c>
      <c r="AI444" s="410">
        <v>38</v>
      </c>
      <c r="AJ444" s="142">
        <v>147.609375</v>
      </c>
      <c r="AK444" s="142">
        <v>12.149459864537199</v>
      </c>
      <c r="AL444" s="1"/>
      <c r="AM444" s="104" t="s">
        <v>986</v>
      </c>
      <c r="AN444" s="411">
        <v>4</v>
      </c>
      <c r="AO444" s="499">
        <f t="shared" si="40"/>
        <v>1.531159087429184E-4</v>
      </c>
      <c r="AP444" s="188">
        <v>7</v>
      </c>
      <c r="AQ444" s="410">
        <v>4</v>
      </c>
      <c r="AR444" s="410">
        <v>10</v>
      </c>
      <c r="AS444" s="142">
        <v>5.25</v>
      </c>
      <c r="AT444" s="142">
        <v>2.2912878474779199</v>
      </c>
      <c r="AU444" s="1"/>
      <c r="AV444" s="104" t="s">
        <v>1175</v>
      </c>
      <c r="AW444" s="411">
        <v>6</v>
      </c>
      <c r="AX444" s="499">
        <f t="shared" si="41"/>
        <v>1.8589088205223534E-4</v>
      </c>
      <c r="AY444" s="188">
        <v>9</v>
      </c>
      <c r="AZ444" s="410">
        <v>3</v>
      </c>
      <c r="BA444" s="410">
        <v>14</v>
      </c>
      <c r="BB444" s="142">
        <v>11.6666666666667</v>
      </c>
      <c r="BC444" s="142">
        <v>3.41565025531987</v>
      </c>
      <c r="BD444" s="75"/>
    </row>
    <row r="445" spans="2:56" ht="11.25" customHeight="1" x14ac:dyDescent="0.25">
      <c r="B445" s="113"/>
      <c r="C445" s="104" t="s">
        <v>1099</v>
      </c>
      <c r="D445" s="411">
        <v>47</v>
      </c>
      <c r="E445" s="499">
        <f t="shared" si="36"/>
        <v>2.0079634977869678E-4</v>
      </c>
      <c r="F445" s="188">
        <v>5</v>
      </c>
      <c r="G445" s="410">
        <v>1</v>
      </c>
      <c r="H445" s="410">
        <v>34</v>
      </c>
      <c r="I445" s="142">
        <v>29.889542779538299</v>
      </c>
      <c r="J445" s="142">
        <v>5.4671329579166299</v>
      </c>
      <c r="K445" s="1"/>
      <c r="L445" s="104" t="s">
        <v>1000</v>
      </c>
      <c r="M445" s="411">
        <v>10</v>
      </c>
      <c r="N445" s="310">
        <f t="shared" si="37"/>
        <v>1.8200349446709376E-4</v>
      </c>
      <c r="O445" s="410">
        <v>15</v>
      </c>
      <c r="P445" s="410">
        <v>1</v>
      </c>
      <c r="Q445" s="410">
        <v>35</v>
      </c>
      <c r="R445" s="142">
        <v>95.56</v>
      </c>
      <c r="S445" s="142">
        <v>9.7754795278799502</v>
      </c>
      <c r="T445" s="1"/>
      <c r="U445" s="104" t="s">
        <v>781</v>
      </c>
      <c r="V445" s="411">
        <v>14</v>
      </c>
      <c r="W445" s="499">
        <f t="shared" si="38"/>
        <v>1.8407731247123792E-4</v>
      </c>
      <c r="X445" s="188">
        <v>6</v>
      </c>
      <c r="Y445" s="410">
        <v>1</v>
      </c>
      <c r="Z445" s="410">
        <v>18</v>
      </c>
      <c r="AA445" s="142">
        <v>33.122448979591802</v>
      </c>
      <c r="AB445" s="142">
        <v>5.75521059385248</v>
      </c>
      <c r="AC445" s="1"/>
      <c r="AD445" s="104" t="s">
        <v>692</v>
      </c>
      <c r="AE445" s="411">
        <v>7</v>
      </c>
      <c r="AF445" s="499">
        <f t="shared" si="39"/>
        <v>1.5671173994806126E-4</v>
      </c>
      <c r="AG445" s="188">
        <v>10</v>
      </c>
      <c r="AH445" s="410">
        <v>1</v>
      </c>
      <c r="AI445" s="410">
        <v>21</v>
      </c>
      <c r="AJ445" s="142">
        <v>68.408163265306101</v>
      </c>
      <c r="AK445" s="142">
        <v>8.2709227577886395</v>
      </c>
      <c r="AL445" s="1"/>
      <c r="AM445" s="104" t="s">
        <v>1018</v>
      </c>
      <c r="AN445" s="411">
        <v>4</v>
      </c>
      <c r="AO445" s="499">
        <f t="shared" si="40"/>
        <v>1.531159087429184E-4</v>
      </c>
      <c r="AP445" s="188">
        <v>16</v>
      </c>
      <c r="AQ445" s="410">
        <v>1</v>
      </c>
      <c r="AR445" s="410">
        <v>58</v>
      </c>
      <c r="AS445" s="142">
        <v>589.5</v>
      </c>
      <c r="AT445" s="142">
        <v>24.279621084357998</v>
      </c>
      <c r="AU445" s="1"/>
      <c r="AV445" s="104" t="s">
        <v>835</v>
      </c>
      <c r="AW445" s="411">
        <v>5</v>
      </c>
      <c r="AX445" s="499">
        <f t="shared" si="41"/>
        <v>1.5490906837686277E-4</v>
      </c>
      <c r="AY445" s="188">
        <v>1</v>
      </c>
      <c r="AZ445" s="410">
        <v>1</v>
      </c>
      <c r="BA445" s="410">
        <v>1</v>
      </c>
      <c r="BB445" s="142">
        <v>0</v>
      </c>
      <c r="BC445" s="142">
        <v>0</v>
      </c>
      <c r="BD445" s="75"/>
    </row>
    <row r="446" spans="2:56" ht="11.25" customHeight="1" x14ac:dyDescent="0.25">
      <c r="B446" s="113"/>
      <c r="C446" s="104" t="s">
        <v>1159</v>
      </c>
      <c r="D446" s="411">
        <v>47</v>
      </c>
      <c r="E446" s="499">
        <f t="shared" si="36"/>
        <v>2.0079634977869678E-4</v>
      </c>
      <c r="F446" s="188">
        <v>24</v>
      </c>
      <c r="G446" s="410">
        <v>4</v>
      </c>
      <c r="H446" s="410">
        <v>113</v>
      </c>
      <c r="I446" s="142">
        <v>357.601629696695</v>
      </c>
      <c r="J446" s="142">
        <v>18.910357735820199</v>
      </c>
      <c r="K446" s="1"/>
      <c r="L446" s="104" t="s">
        <v>1028</v>
      </c>
      <c r="M446" s="411">
        <v>10</v>
      </c>
      <c r="N446" s="310">
        <f t="shared" si="37"/>
        <v>1.8200349446709376E-4</v>
      </c>
      <c r="O446" s="410">
        <v>7</v>
      </c>
      <c r="P446" s="410">
        <v>1</v>
      </c>
      <c r="Q446" s="410">
        <v>17</v>
      </c>
      <c r="R446" s="142">
        <v>34.85</v>
      </c>
      <c r="S446" s="142">
        <v>5.9033888572581796</v>
      </c>
      <c r="T446" s="1"/>
      <c r="U446" s="104" t="s">
        <v>815</v>
      </c>
      <c r="V446" s="411">
        <v>14</v>
      </c>
      <c r="W446" s="499">
        <f t="shared" si="38"/>
        <v>1.8407731247123792E-4</v>
      </c>
      <c r="X446" s="188">
        <v>10</v>
      </c>
      <c r="Y446" s="410">
        <v>1</v>
      </c>
      <c r="Z446" s="410">
        <v>33</v>
      </c>
      <c r="AA446" s="142">
        <v>105.979591836735</v>
      </c>
      <c r="AB446" s="142">
        <v>10.2946389852551</v>
      </c>
      <c r="AC446" s="1"/>
      <c r="AD446" s="104" t="s">
        <v>776</v>
      </c>
      <c r="AE446" s="411">
        <v>7</v>
      </c>
      <c r="AF446" s="499">
        <f t="shared" si="39"/>
        <v>1.5671173994806126E-4</v>
      </c>
      <c r="AG446" s="188">
        <v>8</v>
      </c>
      <c r="AH446" s="410">
        <v>1</v>
      </c>
      <c r="AI446" s="410">
        <v>18</v>
      </c>
      <c r="AJ446" s="142">
        <v>41.959183673469397</v>
      </c>
      <c r="AK446" s="142">
        <v>6.47759088500265</v>
      </c>
      <c r="AL446" s="1"/>
      <c r="AM446" s="104" t="s">
        <v>1047</v>
      </c>
      <c r="AN446" s="411">
        <v>4</v>
      </c>
      <c r="AO446" s="499">
        <f t="shared" si="40"/>
        <v>1.531159087429184E-4</v>
      </c>
      <c r="AP446" s="188">
        <v>2</v>
      </c>
      <c r="AQ446" s="410">
        <v>1</v>
      </c>
      <c r="AR446" s="410">
        <v>5</v>
      </c>
      <c r="AS446" s="142">
        <v>2.6875</v>
      </c>
      <c r="AT446" s="142">
        <v>1.6393596310755001</v>
      </c>
      <c r="AU446" s="1"/>
      <c r="AV446" s="104" t="s">
        <v>872</v>
      </c>
      <c r="AW446" s="411">
        <v>5</v>
      </c>
      <c r="AX446" s="499">
        <f t="shared" si="41"/>
        <v>1.5490906837686277E-4</v>
      </c>
      <c r="AY446" s="188">
        <v>2</v>
      </c>
      <c r="AZ446" s="410">
        <v>1</v>
      </c>
      <c r="BA446" s="410">
        <v>4</v>
      </c>
      <c r="BB446" s="142">
        <v>1.36</v>
      </c>
      <c r="BC446" s="142">
        <v>1.16619037896906</v>
      </c>
      <c r="BD446" s="75"/>
    </row>
    <row r="447" spans="2:56" ht="11.25" customHeight="1" x14ac:dyDescent="0.25">
      <c r="B447" s="113"/>
      <c r="C447" s="104" t="s">
        <v>1008</v>
      </c>
      <c r="D447" s="411">
        <v>45</v>
      </c>
      <c r="E447" s="499">
        <f t="shared" si="36"/>
        <v>1.9225182425619905E-4</v>
      </c>
      <c r="F447" s="188">
        <v>13</v>
      </c>
      <c r="G447" s="410">
        <v>1</v>
      </c>
      <c r="H447" s="410">
        <v>43</v>
      </c>
      <c r="I447" s="142">
        <v>105.64444444444401</v>
      </c>
      <c r="J447" s="142">
        <v>10.2783483325116</v>
      </c>
      <c r="K447" s="1"/>
      <c r="L447" s="104" t="s">
        <v>1029</v>
      </c>
      <c r="M447" s="411">
        <v>10</v>
      </c>
      <c r="N447" s="310">
        <f t="shared" si="37"/>
        <v>1.8200349446709376E-4</v>
      </c>
      <c r="O447" s="410">
        <v>3</v>
      </c>
      <c r="P447" s="410">
        <v>1</v>
      </c>
      <c r="Q447" s="410">
        <v>14</v>
      </c>
      <c r="R447" s="142">
        <v>16.64</v>
      </c>
      <c r="S447" s="142">
        <v>4.0792156108742299</v>
      </c>
      <c r="T447" s="1"/>
      <c r="U447" s="104" t="s">
        <v>863</v>
      </c>
      <c r="V447" s="411">
        <v>14</v>
      </c>
      <c r="W447" s="499">
        <f t="shared" si="38"/>
        <v>1.8407731247123792E-4</v>
      </c>
      <c r="X447" s="188">
        <v>8</v>
      </c>
      <c r="Y447" s="410">
        <v>1</v>
      </c>
      <c r="Z447" s="410">
        <v>34</v>
      </c>
      <c r="AA447" s="142">
        <v>75.658163265306101</v>
      </c>
      <c r="AB447" s="142">
        <v>8.6981701101614508</v>
      </c>
      <c r="AC447" s="1"/>
      <c r="AD447" s="104" t="s">
        <v>806</v>
      </c>
      <c r="AE447" s="411">
        <v>7</v>
      </c>
      <c r="AF447" s="499">
        <f t="shared" si="39"/>
        <v>1.5671173994806126E-4</v>
      </c>
      <c r="AG447" s="188">
        <v>4</v>
      </c>
      <c r="AH447" s="410">
        <v>1</v>
      </c>
      <c r="AI447" s="410">
        <v>19</v>
      </c>
      <c r="AJ447" s="142">
        <v>35.673469387755098</v>
      </c>
      <c r="AK447" s="142">
        <v>5.9727271315333903</v>
      </c>
      <c r="AL447" s="1"/>
      <c r="AM447" s="104" t="s">
        <v>1057</v>
      </c>
      <c r="AN447" s="411">
        <v>4</v>
      </c>
      <c r="AO447" s="499">
        <f t="shared" si="40"/>
        <v>1.531159087429184E-4</v>
      </c>
      <c r="AP447" s="188">
        <v>1</v>
      </c>
      <c r="AQ447" s="410">
        <v>1</v>
      </c>
      <c r="AR447" s="410">
        <v>1</v>
      </c>
      <c r="AS447" s="142">
        <v>0</v>
      </c>
      <c r="AT447" s="142">
        <v>0</v>
      </c>
      <c r="AU447" s="1"/>
      <c r="AV447" s="104" t="s">
        <v>904</v>
      </c>
      <c r="AW447" s="411">
        <v>5</v>
      </c>
      <c r="AX447" s="499">
        <f t="shared" si="41"/>
        <v>1.5490906837686277E-4</v>
      </c>
      <c r="AY447" s="188">
        <v>4</v>
      </c>
      <c r="AZ447" s="410">
        <v>1</v>
      </c>
      <c r="BA447" s="410">
        <v>8</v>
      </c>
      <c r="BB447" s="142">
        <v>5.44</v>
      </c>
      <c r="BC447" s="142">
        <v>2.3323807579381199</v>
      </c>
      <c r="BD447" s="75"/>
    </row>
    <row r="448" spans="2:56" ht="11.25" customHeight="1" x14ac:dyDescent="0.25">
      <c r="B448" s="113"/>
      <c r="C448" s="104" t="s">
        <v>888</v>
      </c>
      <c r="D448" s="411">
        <v>44</v>
      </c>
      <c r="E448" s="499">
        <f t="shared" si="36"/>
        <v>1.8797956149495018E-4</v>
      </c>
      <c r="F448" s="188">
        <v>19</v>
      </c>
      <c r="G448" s="410">
        <v>10</v>
      </c>
      <c r="H448" s="410">
        <v>46</v>
      </c>
      <c r="I448" s="142">
        <v>62.785123966942201</v>
      </c>
      <c r="J448" s="142">
        <v>7.9237064538599702</v>
      </c>
      <c r="K448" s="1"/>
      <c r="L448" s="104" t="s">
        <v>1066</v>
      </c>
      <c r="M448" s="411">
        <v>10</v>
      </c>
      <c r="N448" s="310">
        <f t="shared" si="37"/>
        <v>1.8200349446709376E-4</v>
      </c>
      <c r="O448" s="410">
        <v>23</v>
      </c>
      <c r="P448" s="410">
        <v>5</v>
      </c>
      <c r="Q448" s="410">
        <v>63</v>
      </c>
      <c r="R448" s="142">
        <v>274.20999999999998</v>
      </c>
      <c r="S448" s="142">
        <v>16.559287424282498</v>
      </c>
      <c r="T448" s="1"/>
      <c r="U448" s="104" t="s">
        <v>990</v>
      </c>
      <c r="V448" s="411">
        <v>14</v>
      </c>
      <c r="W448" s="499">
        <f t="shared" si="38"/>
        <v>1.8407731247123792E-4</v>
      </c>
      <c r="X448" s="188">
        <v>2</v>
      </c>
      <c r="Y448" s="410">
        <v>1</v>
      </c>
      <c r="Z448" s="410">
        <v>9</v>
      </c>
      <c r="AA448" s="142">
        <v>4.12244897959184</v>
      </c>
      <c r="AB448" s="142">
        <v>2.0303814862217</v>
      </c>
      <c r="AC448" s="1"/>
      <c r="AD448" s="104" t="s">
        <v>813</v>
      </c>
      <c r="AE448" s="411">
        <v>7</v>
      </c>
      <c r="AF448" s="499">
        <f t="shared" si="39"/>
        <v>1.5671173994806126E-4</v>
      </c>
      <c r="AG448" s="188">
        <v>18</v>
      </c>
      <c r="AH448" s="410">
        <v>4</v>
      </c>
      <c r="AI448" s="410">
        <v>49</v>
      </c>
      <c r="AJ448" s="142">
        <v>182.408163265306</v>
      </c>
      <c r="AK448" s="142">
        <v>13.5058566283411</v>
      </c>
      <c r="AL448" s="1"/>
      <c r="AM448" s="104" t="s">
        <v>1095</v>
      </c>
      <c r="AN448" s="411">
        <v>4</v>
      </c>
      <c r="AO448" s="499">
        <f t="shared" si="40"/>
        <v>1.531159087429184E-4</v>
      </c>
      <c r="AP448" s="188">
        <v>12</v>
      </c>
      <c r="AQ448" s="410">
        <v>1</v>
      </c>
      <c r="AR448" s="410">
        <v>31</v>
      </c>
      <c r="AS448" s="142">
        <v>159.1875</v>
      </c>
      <c r="AT448" s="142">
        <v>12.616952880945499</v>
      </c>
      <c r="AU448" s="1"/>
      <c r="AV448" s="104" t="s">
        <v>938</v>
      </c>
      <c r="AW448" s="411">
        <v>5</v>
      </c>
      <c r="AX448" s="499">
        <f t="shared" si="41"/>
        <v>1.5490906837686277E-4</v>
      </c>
      <c r="AY448" s="188">
        <v>5</v>
      </c>
      <c r="AZ448" s="410">
        <v>2</v>
      </c>
      <c r="BA448" s="410">
        <v>10</v>
      </c>
      <c r="BB448" s="142">
        <v>9.44</v>
      </c>
      <c r="BC448" s="142">
        <v>3.0724582991474398</v>
      </c>
      <c r="BD448" s="75"/>
    </row>
    <row r="449" spans="2:56" ht="11.25" customHeight="1" x14ac:dyDescent="0.25">
      <c r="B449" s="113"/>
      <c r="C449" s="104" t="s">
        <v>732</v>
      </c>
      <c r="D449" s="411">
        <v>43</v>
      </c>
      <c r="E449" s="499">
        <f t="shared" si="36"/>
        <v>1.8370729873370132E-4</v>
      </c>
      <c r="F449" s="188">
        <v>7</v>
      </c>
      <c r="G449" s="410">
        <v>1</v>
      </c>
      <c r="H449" s="410">
        <v>21</v>
      </c>
      <c r="I449" s="142">
        <v>17.5154137371552</v>
      </c>
      <c r="J449" s="142">
        <v>4.1851420211451904</v>
      </c>
      <c r="K449" s="1"/>
      <c r="L449" s="104" t="s">
        <v>1070</v>
      </c>
      <c r="M449" s="411">
        <v>10</v>
      </c>
      <c r="N449" s="310">
        <f t="shared" si="37"/>
        <v>1.8200349446709376E-4</v>
      </c>
      <c r="O449" s="410">
        <v>12</v>
      </c>
      <c r="P449" s="410">
        <v>8</v>
      </c>
      <c r="Q449" s="410">
        <v>21</v>
      </c>
      <c r="R449" s="142">
        <v>20.6</v>
      </c>
      <c r="S449" s="142">
        <v>4.5387222871640898</v>
      </c>
      <c r="T449" s="1"/>
      <c r="U449" s="104" t="s">
        <v>1169</v>
      </c>
      <c r="V449" s="411">
        <v>14</v>
      </c>
      <c r="W449" s="499">
        <f t="shared" si="38"/>
        <v>1.8407731247123792E-4</v>
      </c>
      <c r="X449" s="188">
        <v>1</v>
      </c>
      <c r="Y449" s="410">
        <v>1</v>
      </c>
      <c r="Z449" s="410">
        <v>2</v>
      </c>
      <c r="AA449" s="142">
        <v>6.6326530612244805E-2</v>
      </c>
      <c r="AB449" s="142">
        <v>0.25753937681885603</v>
      </c>
      <c r="AC449" s="1"/>
      <c r="AD449" s="104" t="s">
        <v>822</v>
      </c>
      <c r="AE449" s="411">
        <v>7</v>
      </c>
      <c r="AF449" s="499">
        <f t="shared" si="39"/>
        <v>1.5671173994806126E-4</v>
      </c>
      <c r="AG449" s="188">
        <v>11</v>
      </c>
      <c r="AH449" s="410">
        <v>3</v>
      </c>
      <c r="AI449" s="410">
        <v>22</v>
      </c>
      <c r="AJ449" s="142">
        <v>39.265306122448997</v>
      </c>
      <c r="AK449" s="142">
        <v>6.2662034855603697</v>
      </c>
      <c r="AL449" s="1"/>
      <c r="AM449" s="104" t="s">
        <v>1100</v>
      </c>
      <c r="AN449" s="411">
        <v>4</v>
      </c>
      <c r="AO449" s="499">
        <f t="shared" si="40"/>
        <v>1.531159087429184E-4</v>
      </c>
      <c r="AP449" s="188">
        <v>2</v>
      </c>
      <c r="AQ449" s="410">
        <v>1</v>
      </c>
      <c r="AR449" s="410">
        <v>4</v>
      </c>
      <c r="AS449" s="142">
        <v>1.6875</v>
      </c>
      <c r="AT449" s="142">
        <v>1.29903810567666</v>
      </c>
      <c r="AU449" s="1"/>
      <c r="AV449" s="104" t="s">
        <v>968</v>
      </c>
      <c r="AW449" s="411">
        <v>5</v>
      </c>
      <c r="AX449" s="499">
        <f t="shared" si="41"/>
        <v>1.5490906837686277E-4</v>
      </c>
      <c r="AY449" s="188">
        <v>5</v>
      </c>
      <c r="AZ449" s="410">
        <v>1</v>
      </c>
      <c r="BA449" s="410">
        <v>9</v>
      </c>
      <c r="BB449" s="142">
        <v>12.8</v>
      </c>
      <c r="BC449" s="142">
        <v>3.5777087639996599</v>
      </c>
      <c r="BD449" s="75"/>
    </row>
    <row r="450" spans="2:56" ht="11.25" customHeight="1" x14ac:dyDescent="0.25">
      <c r="B450" s="113"/>
      <c r="C450" s="104" t="s">
        <v>775</v>
      </c>
      <c r="D450" s="411">
        <v>43</v>
      </c>
      <c r="E450" s="499">
        <f t="shared" si="36"/>
        <v>1.8370729873370132E-4</v>
      </c>
      <c r="F450" s="188">
        <v>15</v>
      </c>
      <c r="G450" s="410">
        <v>2</v>
      </c>
      <c r="H450" s="410">
        <v>66</v>
      </c>
      <c r="I450" s="142">
        <v>136.642509464575</v>
      </c>
      <c r="J450" s="142">
        <v>11.6894186966066</v>
      </c>
      <c r="K450" s="1"/>
      <c r="L450" s="104" t="s">
        <v>1450</v>
      </c>
      <c r="M450" s="411">
        <v>10</v>
      </c>
      <c r="N450" s="310">
        <f t="shared" si="37"/>
        <v>1.8200349446709376E-4</v>
      </c>
      <c r="O450" s="410">
        <v>6</v>
      </c>
      <c r="P450" s="410">
        <v>2</v>
      </c>
      <c r="Q450" s="410">
        <v>25</v>
      </c>
      <c r="R450" s="142">
        <v>44.76</v>
      </c>
      <c r="S450" s="142">
        <v>6.6902914734710901</v>
      </c>
      <c r="T450" s="1"/>
      <c r="U450" s="104" t="s">
        <v>1177</v>
      </c>
      <c r="V450" s="411">
        <v>14</v>
      </c>
      <c r="W450" s="499">
        <f t="shared" si="38"/>
        <v>1.8407731247123792E-4</v>
      </c>
      <c r="X450" s="188">
        <v>3</v>
      </c>
      <c r="Y450" s="410">
        <v>2</v>
      </c>
      <c r="Z450" s="410">
        <v>8</v>
      </c>
      <c r="AA450" s="142">
        <v>4.6377551020408196</v>
      </c>
      <c r="AB450" s="142">
        <v>2.1535447759544799</v>
      </c>
      <c r="AC450" s="1"/>
      <c r="AD450" s="104" t="s">
        <v>872</v>
      </c>
      <c r="AE450" s="411">
        <v>7</v>
      </c>
      <c r="AF450" s="499">
        <f t="shared" si="39"/>
        <v>1.5671173994806126E-4</v>
      </c>
      <c r="AG450" s="188">
        <v>2</v>
      </c>
      <c r="AH450" s="410">
        <v>1</v>
      </c>
      <c r="AI450" s="410">
        <v>6</v>
      </c>
      <c r="AJ450" s="142">
        <v>2.81632653061224</v>
      </c>
      <c r="AK450" s="142">
        <v>1.6781914463529599</v>
      </c>
      <c r="AL450" s="1"/>
      <c r="AM450" s="104" t="s">
        <v>1119</v>
      </c>
      <c r="AN450" s="411">
        <v>4</v>
      </c>
      <c r="AO450" s="499">
        <f t="shared" si="40"/>
        <v>1.531159087429184E-4</v>
      </c>
      <c r="AP450" s="188">
        <v>10</v>
      </c>
      <c r="AQ450" s="410">
        <v>1</v>
      </c>
      <c r="AR450" s="410">
        <v>34</v>
      </c>
      <c r="AS450" s="142">
        <v>188.6875</v>
      </c>
      <c r="AT450" s="142">
        <v>13.7363568678162</v>
      </c>
      <c r="AU450" s="1"/>
      <c r="AV450" s="104" t="s">
        <v>999</v>
      </c>
      <c r="AW450" s="411">
        <v>5</v>
      </c>
      <c r="AX450" s="499">
        <f t="shared" si="41"/>
        <v>1.5490906837686277E-4</v>
      </c>
      <c r="AY450" s="188">
        <v>29</v>
      </c>
      <c r="AZ450" s="410">
        <v>2</v>
      </c>
      <c r="BA450" s="410">
        <v>57</v>
      </c>
      <c r="BB450" s="142">
        <v>310.95999999999998</v>
      </c>
      <c r="BC450" s="142">
        <v>17.634057956125702</v>
      </c>
      <c r="BD450" s="75"/>
    </row>
    <row r="451" spans="2:56" ht="11.25" customHeight="1" x14ac:dyDescent="0.25">
      <c r="B451" s="113"/>
      <c r="C451" s="104" t="s">
        <v>833</v>
      </c>
      <c r="D451" s="411">
        <v>43</v>
      </c>
      <c r="E451" s="499">
        <f t="shared" si="36"/>
        <v>1.8370729873370132E-4</v>
      </c>
      <c r="F451" s="188">
        <v>11</v>
      </c>
      <c r="G451" s="410">
        <v>1</v>
      </c>
      <c r="H451" s="410">
        <v>41</v>
      </c>
      <c r="I451" s="142">
        <v>102.399134667388</v>
      </c>
      <c r="J451" s="142">
        <v>10.1192457558549</v>
      </c>
      <c r="K451" s="1"/>
      <c r="L451" s="104" t="s">
        <v>1079</v>
      </c>
      <c r="M451" s="411">
        <v>10</v>
      </c>
      <c r="N451" s="310">
        <f t="shared" si="37"/>
        <v>1.8200349446709376E-4</v>
      </c>
      <c r="O451" s="410">
        <v>8</v>
      </c>
      <c r="P451" s="410">
        <v>4</v>
      </c>
      <c r="Q451" s="410">
        <v>17</v>
      </c>
      <c r="R451" s="142">
        <v>15.49</v>
      </c>
      <c r="S451" s="142">
        <v>3.93573373083089</v>
      </c>
      <c r="T451" s="1"/>
      <c r="U451" s="104" t="s">
        <v>1008</v>
      </c>
      <c r="V451" s="411">
        <v>13</v>
      </c>
      <c r="W451" s="499">
        <f t="shared" si="38"/>
        <v>1.7092893300900663E-4</v>
      </c>
      <c r="X451" s="188">
        <v>14</v>
      </c>
      <c r="Y451" s="410">
        <v>1</v>
      </c>
      <c r="Z451" s="410">
        <v>39</v>
      </c>
      <c r="AA451" s="142">
        <v>117.32544378698201</v>
      </c>
      <c r="AB451" s="142">
        <v>10.8316870240504</v>
      </c>
      <c r="AC451" s="1"/>
      <c r="AD451" s="104" t="s">
        <v>884</v>
      </c>
      <c r="AE451" s="411">
        <v>7</v>
      </c>
      <c r="AF451" s="499">
        <f t="shared" si="39"/>
        <v>1.5671173994806126E-4</v>
      </c>
      <c r="AG451" s="188">
        <v>6</v>
      </c>
      <c r="AH451" s="410">
        <v>3</v>
      </c>
      <c r="AI451" s="410">
        <v>15</v>
      </c>
      <c r="AJ451" s="142">
        <v>14.5714285714286</v>
      </c>
      <c r="AK451" s="142">
        <v>3.8172540616821098</v>
      </c>
      <c r="AL451" s="1"/>
      <c r="AM451" s="104" t="s">
        <v>1155</v>
      </c>
      <c r="AN451" s="411">
        <v>4</v>
      </c>
      <c r="AO451" s="499">
        <f t="shared" si="40"/>
        <v>1.531159087429184E-4</v>
      </c>
      <c r="AP451" s="188">
        <v>8</v>
      </c>
      <c r="AQ451" s="410">
        <v>5</v>
      </c>
      <c r="AR451" s="410">
        <v>13</v>
      </c>
      <c r="AS451" s="142">
        <v>9.6875</v>
      </c>
      <c r="AT451" s="142">
        <v>3.11247489949718</v>
      </c>
      <c r="AU451" s="1"/>
      <c r="AV451" s="104" t="s">
        <v>1095</v>
      </c>
      <c r="AW451" s="411">
        <v>5</v>
      </c>
      <c r="AX451" s="499">
        <f t="shared" si="41"/>
        <v>1.5490906837686277E-4</v>
      </c>
      <c r="AY451" s="188">
        <v>9</v>
      </c>
      <c r="AZ451" s="410">
        <v>1</v>
      </c>
      <c r="BA451" s="410">
        <v>24</v>
      </c>
      <c r="BB451" s="142">
        <v>64.239999999999995</v>
      </c>
      <c r="BC451" s="142">
        <v>8.0149859638055503</v>
      </c>
      <c r="BD451" s="75"/>
    </row>
    <row r="452" spans="2:56" ht="11.25" customHeight="1" x14ac:dyDescent="0.25">
      <c r="B452" s="113"/>
      <c r="C452" s="104" t="s">
        <v>1020</v>
      </c>
      <c r="D452" s="411">
        <v>42</v>
      </c>
      <c r="E452" s="499">
        <f t="shared" si="36"/>
        <v>1.7943503597245245E-4</v>
      </c>
      <c r="F452" s="188">
        <v>10</v>
      </c>
      <c r="G452" s="410">
        <v>1</v>
      </c>
      <c r="H452" s="410">
        <v>60</v>
      </c>
      <c r="I452" s="142">
        <v>161.73979591836701</v>
      </c>
      <c r="J452" s="142">
        <v>12.717696171805899</v>
      </c>
      <c r="K452" s="1"/>
      <c r="L452" s="104" t="s">
        <v>745</v>
      </c>
      <c r="M452" s="411">
        <v>9</v>
      </c>
      <c r="N452" s="310">
        <f t="shared" si="37"/>
        <v>1.6380314502038439E-4</v>
      </c>
      <c r="O452" s="410">
        <v>4</v>
      </c>
      <c r="P452" s="410">
        <v>2</v>
      </c>
      <c r="Q452" s="410">
        <v>12</v>
      </c>
      <c r="R452" s="142">
        <v>8.8395061728394992</v>
      </c>
      <c r="S452" s="142">
        <v>2.9731307022799198</v>
      </c>
      <c r="T452" s="1"/>
      <c r="U452" s="104" t="s">
        <v>1057</v>
      </c>
      <c r="V452" s="411">
        <v>13</v>
      </c>
      <c r="W452" s="499">
        <f t="shared" si="38"/>
        <v>1.7092893300900663E-4</v>
      </c>
      <c r="X452" s="188">
        <v>2</v>
      </c>
      <c r="Y452" s="410">
        <v>1</v>
      </c>
      <c r="Z452" s="410">
        <v>18</v>
      </c>
      <c r="AA452" s="142">
        <v>21.869822485207099</v>
      </c>
      <c r="AB452" s="142">
        <v>4.6765182010986699</v>
      </c>
      <c r="AC452" s="1"/>
      <c r="AD452" s="104" t="s">
        <v>999</v>
      </c>
      <c r="AE452" s="411">
        <v>7</v>
      </c>
      <c r="AF452" s="499">
        <f t="shared" si="39"/>
        <v>1.5671173994806126E-4</v>
      </c>
      <c r="AG452" s="188">
        <v>25</v>
      </c>
      <c r="AH452" s="410">
        <v>1</v>
      </c>
      <c r="AI452" s="410">
        <v>92</v>
      </c>
      <c r="AJ452" s="142">
        <v>1224.48979591837</v>
      </c>
      <c r="AK452" s="142">
        <v>34.992710611188301</v>
      </c>
      <c r="AL452" s="1"/>
      <c r="AM452" s="104" t="s">
        <v>731</v>
      </c>
      <c r="AN452" s="411">
        <v>3</v>
      </c>
      <c r="AO452" s="499">
        <f t="shared" si="40"/>
        <v>1.1483693155718879E-4</v>
      </c>
      <c r="AP452" s="188">
        <v>11</v>
      </c>
      <c r="AQ452" s="410">
        <v>7</v>
      </c>
      <c r="AR452" s="410">
        <v>18</v>
      </c>
      <c r="AS452" s="142">
        <v>22.8888888888889</v>
      </c>
      <c r="AT452" s="142">
        <v>4.7842333648024402</v>
      </c>
      <c r="AU452" s="1"/>
      <c r="AV452" s="104" t="s">
        <v>1155</v>
      </c>
      <c r="AW452" s="411">
        <v>5</v>
      </c>
      <c r="AX452" s="499">
        <f t="shared" si="41"/>
        <v>1.5490906837686277E-4</v>
      </c>
      <c r="AY452" s="188">
        <v>7</v>
      </c>
      <c r="AZ452" s="410">
        <v>1</v>
      </c>
      <c r="BA452" s="410">
        <v>29</v>
      </c>
      <c r="BB452" s="142">
        <v>115.44</v>
      </c>
      <c r="BC452" s="142">
        <v>10.7443008148506</v>
      </c>
      <c r="BD452" s="75"/>
    </row>
    <row r="453" spans="2:56" ht="11.25" customHeight="1" x14ac:dyDescent="0.25">
      <c r="B453" s="113"/>
      <c r="C453" s="104" t="s">
        <v>776</v>
      </c>
      <c r="D453" s="411">
        <v>41</v>
      </c>
      <c r="E453" s="499">
        <f t="shared" si="36"/>
        <v>1.7516277321120359E-4</v>
      </c>
      <c r="F453" s="188">
        <v>9</v>
      </c>
      <c r="G453" s="410">
        <v>1</v>
      </c>
      <c r="H453" s="410">
        <v>34</v>
      </c>
      <c r="I453" s="142">
        <v>52.102320047590702</v>
      </c>
      <c r="J453" s="142">
        <v>7.2181936831586002</v>
      </c>
      <c r="K453" s="1"/>
      <c r="L453" s="104" t="s">
        <v>824</v>
      </c>
      <c r="M453" s="411">
        <v>9</v>
      </c>
      <c r="N453" s="310">
        <f t="shared" si="37"/>
        <v>1.6380314502038439E-4</v>
      </c>
      <c r="O453" s="410">
        <v>13</v>
      </c>
      <c r="P453" s="410">
        <v>1</v>
      </c>
      <c r="Q453" s="410">
        <v>49</v>
      </c>
      <c r="R453" s="142">
        <v>181.65432098765399</v>
      </c>
      <c r="S453" s="142">
        <v>13.4779197574275</v>
      </c>
      <c r="T453" s="1"/>
      <c r="U453" s="104" t="s">
        <v>1079</v>
      </c>
      <c r="V453" s="411">
        <v>13</v>
      </c>
      <c r="W453" s="499">
        <f t="shared" si="38"/>
        <v>1.7092893300900663E-4</v>
      </c>
      <c r="X453" s="188">
        <v>5</v>
      </c>
      <c r="Y453" s="410">
        <v>3</v>
      </c>
      <c r="Z453" s="410">
        <v>13</v>
      </c>
      <c r="AA453" s="142">
        <v>8.7100591715976297</v>
      </c>
      <c r="AB453" s="142">
        <v>2.9512809374232098</v>
      </c>
      <c r="AC453" s="1"/>
      <c r="AD453" s="104" t="s">
        <v>1007</v>
      </c>
      <c r="AE453" s="411">
        <v>7</v>
      </c>
      <c r="AF453" s="499">
        <f t="shared" si="39"/>
        <v>1.5671173994806126E-4</v>
      </c>
      <c r="AG453" s="188">
        <v>2</v>
      </c>
      <c r="AH453" s="410">
        <v>1</v>
      </c>
      <c r="AI453" s="410">
        <v>7</v>
      </c>
      <c r="AJ453" s="142">
        <v>4.5306122448979602</v>
      </c>
      <c r="AK453" s="142">
        <v>2.12852348939305</v>
      </c>
      <c r="AL453" s="1"/>
      <c r="AM453" s="104" t="s">
        <v>734</v>
      </c>
      <c r="AN453" s="411">
        <v>3</v>
      </c>
      <c r="AO453" s="499">
        <f t="shared" si="40"/>
        <v>1.1483693155718879E-4</v>
      </c>
      <c r="AP453" s="188">
        <v>7</v>
      </c>
      <c r="AQ453" s="410">
        <v>6</v>
      </c>
      <c r="AR453" s="410">
        <v>11</v>
      </c>
      <c r="AS453" s="142">
        <v>5.55555555555555</v>
      </c>
      <c r="AT453" s="142">
        <v>2.3570226039551598</v>
      </c>
      <c r="AU453" s="1"/>
      <c r="AV453" s="104" t="s">
        <v>750</v>
      </c>
      <c r="AW453" s="411">
        <v>4</v>
      </c>
      <c r="AX453" s="499">
        <f t="shared" si="41"/>
        <v>1.2392725470149023E-4</v>
      </c>
      <c r="AY453" s="188">
        <v>11</v>
      </c>
      <c r="AZ453" s="410">
        <v>8</v>
      </c>
      <c r="BA453" s="410">
        <v>14</v>
      </c>
      <c r="BB453" s="142">
        <v>7.6875</v>
      </c>
      <c r="BC453" s="142">
        <v>2.77263412660235</v>
      </c>
      <c r="BD453" s="75"/>
    </row>
    <row r="454" spans="2:56" ht="11.25" customHeight="1" x14ac:dyDescent="0.25">
      <c r="B454" s="113"/>
      <c r="C454" s="104" t="s">
        <v>781</v>
      </c>
      <c r="D454" s="411">
        <v>41</v>
      </c>
      <c r="E454" s="499">
        <f t="shared" ref="E454:E517" si="42">D454/$D$541</f>
        <v>1.7516277321120359E-4</v>
      </c>
      <c r="F454" s="188">
        <v>9</v>
      </c>
      <c r="G454" s="410">
        <v>1</v>
      </c>
      <c r="H454" s="410">
        <v>43</v>
      </c>
      <c r="I454" s="142">
        <v>104.824509220702</v>
      </c>
      <c r="J454" s="142">
        <v>10.238384111797201</v>
      </c>
      <c r="K454" s="1"/>
      <c r="L454" s="104" t="s">
        <v>826</v>
      </c>
      <c r="M454" s="411">
        <v>9</v>
      </c>
      <c r="N454" s="310">
        <f t="shared" ref="N454:N517" si="43">M454/$M$531</f>
        <v>1.6380314502038439E-4</v>
      </c>
      <c r="O454" s="410">
        <v>7</v>
      </c>
      <c r="P454" s="410">
        <v>1</v>
      </c>
      <c r="Q454" s="410">
        <v>29</v>
      </c>
      <c r="R454" s="142">
        <v>71.1111111111111</v>
      </c>
      <c r="S454" s="142">
        <v>8.4327404271156805</v>
      </c>
      <c r="T454" s="1"/>
      <c r="U454" s="104" t="s">
        <v>1082</v>
      </c>
      <c r="V454" s="411">
        <v>13</v>
      </c>
      <c r="W454" s="499">
        <f t="shared" ref="W454:W517" si="44">V454/$V$534</f>
        <v>1.7092893300900663E-4</v>
      </c>
      <c r="X454" s="188">
        <v>6</v>
      </c>
      <c r="Y454" s="410">
        <v>1</v>
      </c>
      <c r="Z454" s="410">
        <v>22</v>
      </c>
      <c r="AA454" s="142">
        <v>35.467455621301802</v>
      </c>
      <c r="AB454" s="142">
        <v>5.95545595410643</v>
      </c>
      <c r="AC454" s="1"/>
      <c r="AD454" s="104" t="s">
        <v>1008</v>
      </c>
      <c r="AE454" s="411">
        <v>7</v>
      </c>
      <c r="AF454" s="499">
        <f t="shared" ref="AF454:AF517" si="45">AE454/$AE$529</f>
        <v>1.5671173994806126E-4</v>
      </c>
      <c r="AG454" s="188">
        <v>17</v>
      </c>
      <c r="AH454" s="410">
        <v>2</v>
      </c>
      <c r="AI454" s="410">
        <v>41</v>
      </c>
      <c r="AJ454" s="142">
        <v>147.91836734693899</v>
      </c>
      <c r="AK454" s="142">
        <v>12.162169516453</v>
      </c>
      <c r="AL454" s="1"/>
      <c r="AM454" s="104" t="s">
        <v>743</v>
      </c>
      <c r="AN454" s="411">
        <v>3</v>
      </c>
      <c r="AO454" s="499">
        <f t="shared" ref="AO454:AO513" si="46">AN454/$AN$514</f>
        <v>1.1483693155718879E-4</v>
      </c>
      <c r="AP454" s="188">
        <v>9</v>
      </c>
      <c r="AQ454" s="410">
        <v>4</v>
      </c>
      <c r="AR454" s="410">
        <v>14</v>
      </c>
      <c r="AS454" s="142">
        <v>16.8888888888889</v>
      </c>
      <c r="AT454" s="142">
        <v>4.1096093353126504</v>
      </c>
      <c r="AU454" s="1"/>
      <c r="AV454" s="104" t="s">
        <v>781</v>
      </c>
      <c r="AW454" s="411">
        <v>4</v>
      </c>
      <c r="AX454" s="499">
        <f t="shared" ref="AX454:AX517" si="47">AW454/$AW$524</f>
        <v>1.2392725470149023E-4</v>
      </c>
      <c r="AY454" s="188">
        <v>17</v>
      </c>
      <c r="AZ454" s="410">
        <v>1</v>
      </c>
      <c r="BA454" s="410">
        <v>34</v>
      </c>
      <c r="BB454" s="142">
        <v>154.1875</v>
      </c>
      <c r="BC454" s="142">
        <v>12.417225938187601</v>
      </c>
      <c r="BD454" s="75"/>
    </row>
    <row r="455" spans="2:56" ht="11.25" customHeight="1" x14ac:dyDescent="0.25">
      <c r="B455" s="113"/>
      <c r="C455" s="104" t="s">
        <v>877</v>
      </c>
      <c r="D455" s="411">
        <v>40</v>
      </c>
      <c r="E455" s="499">
        <f t="shared" si="42"/>
        <v>1.7089051044995472E-4</v>
      </c>
      <c r="F455" s="188">
        <v>1</v>
      </c>
      <c r="G455" s="410">
        <v>1</v>
      </c>
      <c r="H455" s="410">
        <v>15</v>
      </c>
      <c r="I455" s="142">
        <v>5.1993749999999999</v>
      </c>
      <c r="J455" s="142">
        <v>2.2802138057647099</v>
      </c>
      <c r="K455" s="1"/>
      <c r="L455" s="104" t="s">
        <v>863</v>
      </c>
      <c r="M455" s="411">
        <v>9</v>
      </c>
      <c r="N455" s="310">
        <f t="shared" si="43"/>
        <v>1.6380314502038439E-4</v>
      </c>
      <c r="O455" s="410">
        <v>4</v>
      </c>
      <c r="P455" s="410">
        <v>2</v>
      </c>
      <c r="Q455" s="410">
        <v>8</v>
      </c>
      <c r="R455" s="142">
        <v>4.32098765432099</v>
      </c>
      <c r="S455" s="142">
        <v>2.07869854820775</v>
      </c>
      <c r="T455" s="1"/>
      <c r="U455" s="104" t="s">
        <v>1117</v>
      </c>
      <c r="V455" s="411">
        <v>13</v>
      </c>
      <c r="W455" s="499">
        <f t="shared" si="44"/>
        <v>1.7092893300900663E-4</v>
      </c>
      <c r="X455" s="188">
        <v>7</v>
      </c>
      <c r="Y455" s="410">
        <v>1</v>
      </c>
      <c r="Z455" s="410">
        <v>49</v>
      </c>
      <c r="AA455" s="142">
        <v>153.00591715976299</v>
      </c>
      <c r="AB455" s="142">
        <v>12.369556061547399</v>
      </c>
      <c r="AC455" s="1"/>
      <c r="AD455" s="104" t="s">
        <v>1030</v>
      </c>
      <c r="AE455" s="411">
        <v>7</v>
      </c>
      <c r="AF455" s="499">
        <f t="shared" si="45"/>
        <v>1.5671173994806126E-4</v>
      </c>
      <c r="AG455" s="188">
        <v>5</v>
      </c>
      <c r="AH455" s="410">
        <v>2</v>
      </c>
      <c r="AI455" s="410">
        <v>8</v>
      </c>
      <c r="AJ455" s="142">
        <v>3.1428571428571401</v>
      </c>
      <c r="AK455" s="142">
        <v>1.77281052085584</v>
      </c>
      <c r="AL455" s="1"/>
      <c r="AM455" s="104" t="s">
        <v>775</v>
      </c>
      <c r="AN455" s="411">
        <v>3</v>
      </c>
      <c r="AO455" s="499">
        <f t="shared" si="46"/>
        <v>1.1483693155718879E-4</v>
      </c>
      <c r="AP455" s="188">
        <v>18</v>
      </c>
      <c r="AQ455" s="410">
        <v>10</v>
      </c>
      <c r="AR455" s="410">
        <v>26</v>
      </c>
      <c r="AS455" s="142">
        <v>42.6666666666667</v>
      </c>
      <c r="AT455" s="142">
        <v>6.5319726474218101</v>
      </c>
      <c r="AU455" s="1"/>
      <c r="AV455" s="104" t="s">
        <v>817</v>
      </c>
      <c r="AW455" s="411">
        <v>4</v>
      </c>
      <c r="AX455" s="499">
        <f t="shared" si="47"/>
        <v>1.2392725470149023E-4</v>
      </c>
      <c r="AY455" s="188">
        <v>5</v>
      </c>
      <c r="AZ455" s="410">
        <v>1</v>
      </c>
      <c r="BA455" s="410">
        <v>11</v>
      </c>
      <c r="BB455" s="142">
        <v>20.75</v>
      </c>
      <c r="BC455" s="142">
        <v>4.5552167895721496</v>
      </c>
      <c r="BD455" s="75"/>
    </row>
    <row r="456" spans="2:56" ht="11.25" customHeight="1" x14ac:dyDescent="0.25">
      <c r="B456" s="113"/>
      <c r="C456" s="104" t="s">
        <v>1095</v>
      </c>
      <c r="D456" s="411">
        <v>40</v>
      </c>
      <c r="E456" s="499">
        <f t="shared" si="42"/>
        <v>1.7089051044995472E-4</v>
      </c>
      <c r="F456" s="188">
        <v>11</v>
      </c>
      <c r="G456" s="410">
        <v>1</v>
      </c>
      <c r="H456" s="410">
        <v>70</v>
      </c>
      <c r="I456" s="142">
        <v>226.019375</v>
      </c>
      <c r="J456" s="142">
        <v>15.0339407674768</v>
      </c>
      <c r="K456" s="1"/>
      <c r="L456" s="104" t="s">
        <v>866</v>
      </c>
      <c r="M456" s="411">
        <v>9</v>
      </c>
      <c r="N456" s="310">
        <f t="shared" si="43"/>
        <v>1.6380314502038439E-4</v>
      </c>
      <c r="O456" s="410">
        <v>9</v>
      </c>
      <c r="P456" s="410">
        <v>2</v>
      </c>
      <c r="Q456" s="410">
        <v>19</v>
      </c>
      <c r="R456" s="142">
        <v>26.4444444444444</v>
      </c>
      <c r="S456" s="142">
        <v>5.1424162068471704</v>
      </c>
      <c r="T456" s="1"/>
      <c r="U456" s="104" t="s">
        <v>732</v>
      </c>
      <c r="V456" s="411">
        <v>12</v>
      </c>
      <c r="W456" s="499">
        <f t="shared" si="44"/>
        <v>1.5778055354677536E-4</v>
      </c>
      <c r="X456" s="188">
        <v>5</v>
      </c>
      <c r="Y456" s="410">
        <v>1</v>
      </c>
      <c r="Z456" s="410">
        <v>12</v>
      </c>
      <c r="AA456" s="142">
        <v>11.4097222222222</v>
      </c>
      <c r="AB456" s="142">
        <v>3.3778280332518702</v>
      </c>
      <c r="AC456" s="1"/>
      <c r="AD456" s="104" t="s">
        <v>1155</v>
      </c>
      <c r="AE456" s="411">
        <v>7</v>
      </c>
      <c r="AF456" s="499">
        <f t="shared" si="45"/>
        <v>1.5671173994806126E-4</v>
      </c>
      <c r="AG456" s="188">
        <v>11</v>
      </c>
      <c r="AH456" s="410">
        <v>2</v>
      </c>
      <c r="AI456" s="410">
        <v>21</v>
      </c>
      <c r="AJ456" s="142">
        <v>47.959183673469397</v>
      </c>
      <c r="AK456" s="142">
        <v>6.9252569391661796</v>
      </c>
      <c r="AL456" s="1"/>
      <c r="AM456" s="104" t="s">
        <v>783</v>
      </c>
      <c r="AN456" s="411">
        <v>3</v>
      </c>
      <c r="AO456" s="499">
        <f t="shared" si="46"/>
        <v>1.1483693155718879E-4</v>
      </c>
      <c r="AP456" s="188">
        <v>3</v>
      </c>
      <c r="AQ456" s="410">
        <v>1</v>
      </c>
      <c r="AR456" s="410">
        <v>5</v>
      </c>
      <c r="AS456" s="142">
        <v>2.8888888888888902</v>
      </c>
      <c r="AT456" s="142">
        <v>1.6996731711975901</v>
      </c>
      <c r="AU456" s="1"/>
      <c r="AV456" s="104" t="s">
        <v>832</v>
      </c>
      <c r="AW456" s="411">
        <v>4</v>
      </c>
      <c r="AX456" s="499">
        <f t="shared" si="47"/>
        <v>1.2392725470149023E-4</v>
      </c>
      <c r="AY456" s="188">
        <v>2</v>
      </c>
      <c r="AZ456" s="410">
        <v>1</v>
      </c>
      <c r="BA456" s="410">
        <v>6</v>
      </c>
      <c r="BB456" s="142">
        <v>3.6875</v>
      </c>
      <c r="BC456" s="142">
        <v>1.92028643696715</v>
      </c>
      <c r="BD456" s="75"/>
    </row>
    <row r="457" spans="2:56" ht="11.25" customHeight="1" x14ac:dyDescent="0.25">
      <c r="B457" s="113"/>
      <c r="C457" s="104" t="s">
        <v>915</v>
      </c>
      <c r="D457" s="411">
        <v>39</v>
      </c>
      <c r="E457" s="499">
        <f t="shared" si="42"/>
        <v>1.6661824768870586E-4</v>
      </c>
      <c r="F457" s="188">
        <v>3</v>
      </c>
      <c r="G457" s="410">
        <v>1</v>
      </c>
      <c r="H457" s="410">
        <v>18</v>
      </c>
      <c r="I457" s="142">
        <v>12.147271531886901</v>
      </c>
      <c r="J457" s="142">
        <v>3.48529360770178</v>
      </c>
      <c r="K457" s="1"/>
      <c r="L457" s="104" t="s">
        <v>884</v>
      </c>
      <c r="M457" s="411">
        <v>9</v>
      </c>
      <c r="N457" s="310">
        <f t="shared" si="43"/>
        <v>1.6380314502038439E-4</v>
      </c>
      <c r="O457" s="410">
        <v>22</v>
      </c>
      <c r="P457" s="410">
        <v>4</v>
      </c>
      <c r="Q457" s="410">
        <v>58</v>
      </c>
      <c r="R457" s="142">
        <v>402.88888888888903</v>
      </c>
      <c r="S457" s="142">
        <v>20.0720922897661</v>
      </c>
      <c r="T457" s="1"/>
      <c r="U457" s="104" t="s">
        <v>833</v>
      </c>
      <c r="V457" s="411">
        <v>11</v>
      </c>
      <c r="W457" s="499">
        <f t="shared" si="44"/>
        <v>1.4463217408454407E-4</v>
      </c>
      <c r="X457" s="188">
        <v>8</v>
      </c>
      <c r="Y457" s="410">
        <v>2</v>
      </c>
      <c r="Z457" s="410">
        <v>31</v>
      </c>
      <c r="AA457" s="142">
        <v>94.595041322314003</v>
      </c>
      <c r="AB457" s="142">
        <v>9.7259982172687103</v>
      </c>
      <c r="AC457" s="1"/>
      <c r="AD457" s="104" t="s">
        <v>1169</v>
      </c>
      <c r="AE457" s="411">
        <v>7</v>
      </c>
      <c r="AF457" s="499">
        <f t="shared" si="45"/>
        <v>1.5671173994806126E-4</v>
      </c>
      <c r="AG457" s="188">
        <v>1</v>
      </c>
      <c r="AH457" s="410">
        <v>1</v>
      </c>
      <c r="AI457" s="410">
        <v>4</v>
      </c>
      <c r="AJ457" s="142">
        <v>1.1020408163265301</v>
      </c>
      <c r="AK457" s="142">
        <v>1.0497813183356499</v>
      </c>
      <c r="AL457" s="1"/>
      <c r="AM457" s="104" t="s">
        <v>830</v>
      </c>
      <c r="AN457" s="411">
        <v>3</v>
      </c>
      <c r="AO457" s="499">
        <f t="shared" si="46"/>
        <v>1.1483693155718879E-4</v>
      </c>
      <c r="AP457" s="188">
        <v>9</v>
      </c>
      <c r="AQ457" s="410">
        <v>2</v>
      </c>
      <c r="AR457" s="410">
        <v>19</v>
      </c>
      <c r="AS457" s="142">
        <v>50.8888888888889</v>
      </c>
      <c r="AT457" s="142">
        <v>7.1336448530108996</v>
      </c>
      <c r="AU457" s="1"/>
      <c r="AV457" s="104" t="s">
        <v>875</v>
      </c>
      <c r="AW457" s="411">
        <v>4</v>
      </c>
      <c r="AX457" s="499">
        <f t="shared" si="47"/>
        <v>1.2392725470149023E-4</v>
      </c>
      <c r="AY457" s="188">
        <v>3</v>
      </c>
      <c r="AZ457" s="410">
        <v>2</v>
      </c>
      <c r="BA457" s="410">
        <v>5</v>
      </c>
      <c r="BB457" s="142">
        <v>1.5</v>
      </c>
      <c r="BC457" s="142">
        <v>1.2247448713915901</v>
      </c>
      <c r="BD457" s="75"/>
    </row>
    <row r="458" spans="2:56" ht="11.25" customHeight="1" x14ac:dyDescent="0.25">
      <c r="B458" s="113"/>
      <c r="C458" s="104" t="s">
        <v>939</v>
      </c>
      <c r="D458" s="411">
        <v>39</v>
      </c>
      <c r="E458" s="499">
        <f t="shared" si="42"/>
        <v>1.6661824768870586E-4</v>
      </c>
      <c r="F458" s="188">
        <v>1</v>
      </c>
      <c r="G458" s="410">
        <v>1</v>
      </c>
      <c r="H458" s="410">
        <v>3</v>
      </c>
      <c r="I458" s="142">
        <v>0.41814595660749498</v>
      </c>
      <c r="J458" s="142">
        <v>0.646642062200948</v>
      </c>
      <c r="K458" s="1"/>
      <c r="L458" s="104" t="s">
        <v>934</v>
      </c>
      <c r="M458" s="411">
        <v>9</v>
      </c>
      <c r="N458" s="310">
        <f t="shared" si="43"/>
        <v>1.6380314502038439E-4</v>
      </c>
      <c r="O458" s="410">
        <v>8</v>
      </c>
      <c r="P458" s="410">
        <v>1</v>
      </c>
      <c r="Q458" s="410">
        <v>21</v>
      </c>
      <c r="R458" s="142">
        <v>38.024691358024697</v>
      </c>
      <c r="S458" s="142">
        <v>6.1664164113384903</v>
      </c>
      <c r="T458" s="1"/>
      <c r="U458" s="104" t="s">
        <v>1107</v>
      </c>
      <c r="V458" s="411">
        <v>11</v>
      </c>
      <c r="W458" s="499">
        <f t="shared" si="44"/>
        <v>1.4463217408454407E-4</v>
      </c>
      <c r="X458" s="188">
        <v>18</v>
      </c>
      <c r="Y458" s="410">
        <v>8</v>
      </c>
      <c r="Z458" s="410">
        <v>40</v>
      </c>
      <c r="AA458" s="142">
        <v>77.355371900826498</v>
      </c>
      <c r="AB458" s="142">
        <v>8.7951902708711494</v>
      </c>
      <c r="AC458" s="1"/>
      <c r="AD458" s="104" t="s">
        <v>1177</v>
      </c>
      <c r="AE458" s="411">
        <v>7</v>
      </c>
      <c r="AF458" s="499">
        <f t="shared" si="45"/>
        <v>1.5671173994806126E-4</v>
      </c>
      <c r="AG458" s="188">
        <v>41</v>
      </c>
      <c r="AH458" s="410">
        <v>2</v>
      </c>
      <c r="AI458" s="410">
        <v>222</v>
      </c>
      <c r="AJ458" s="142">
        <v>5544.5306122449001</v>
      </c>
      <c r="AK458" s="142">
        <v>74.461604953458405</v>
      </c>
      <c r="AL458" s="1"/>
      <c r="AM458" s="104" t="s">
        <v>866</v>
      </c>
      <c r="AN458" s="411">
        <v>3</v>
      </c>
      <c r="AO458" s="499">
        <f t="shared" si="46"/>
        <v>1.1483693155718879E-4</v>
      </c>
      <c r="AP458" s="188">
        <v>11</v>
      </c>
      <c r="AQ458" s="410">
        <v>9</v>
      </c>
      <c r="AR458" s="410">
        <v>14</v>
      </c>
      <c r="AS458" s="142">
        <v>4.6666666666666696</v>
      </c>
      <c r="AT458" s="142">
        <v>2.16024689946929</v>
      </c>
      <c r="AU458" s="1"/>
      <c r="AV458" s="104" t="s">
        <v>901</v>
      </c>
      <c r="AW458" s="411">
        <v>4</v>
      </c>
      <c r="AX458" s="499">
        <f t="shared" si="47"/>
        <v>1.2392725470149023E-4</v>
      </c>
      <c r="AY458" s="188">
        <v>1</v>
      </c>
      <c r="AZ458" s="410">
        <v>1</v>
      </c>
      <c r="BA458" s="410">
        <v>2</v>
      </c>
      <c r="BB458" s="142">
        <v>0.1875</v>
      </c>
      <c r="BC458" s="142">
        <v>0.43301270189221902</v>
      </c>
      <c r="BD458" s="75"/>
    </row>
    <row r="459" spans="2:56" ht="11.25" customHeight="1" x14ac:dyDescent="0.25">
      <c r="B459" s="113"/>
      <c r="C459" s="104" t="s">
        <v>743</v>
      </c>
      <c r="D459" s="411">
        <v>38</v>
      </c>
      <c r="E459" s="499">
        <f t="shared" si="42"/>
        <v>1.6234598492745697E-4</v>
      </c>
      <c r="F459" s="188">
        <v>9</v>
      </c>
      <c r="G459" s="410">
        <v>2</v>
      </c>
      <c r="H459" s="410">
        <v>39</v>
      </c>
      <c r="I459" s="142">
        <v>54.0893351800554</v>
      </c>
      <c r="J459" s="142">
        <v>7.3545452055212399</v>
      </c>
      <c r="K459" s="1"/>
      <c r="L459" s="104" t="s">
        <v>938</v>
      </c>
      <c r="M459" s="411">
        <v>9</v>
      </c>
      <c r="N459" s="310">
        <f t="shared" si="43"/>
        <v>1.6380314502038439E-4</v>
      </c>
      <c r="O459" s="410">
        <v>2</v>
      </c>
      <c r="P459" s="410">
        <v>1</v>
      </c>
      <c r="Q459" s="410">
        <v>7</v>
      </c>
      <c r="R459" s="142">
        <v>3.3333333333333299</v>
      </c>
      <c r="S459" s="142">
        <v>1.82574185835055</v>
      </c>
      <c r="T459" s="1"/>
      <c r="U459" s="104" t="s">
        <v>918</v>
      </c>
      <c r="V459" s="411">
        <v>10</v>
      </c>
      <c r="W459" s="499">
        <f t="shared" si="44"/>
        <v>1.314837946223128E-4</v>
      </c>
      <c r="X459" s="188">
        <v>2</v>
      </c>
      <c r="Y459" s="410">
        <v>1</v>
      </c>
      <c r="Z459" s="410">
        <v>3</v>
      </c>
      <c r="AA459" s="142">
        <v>0.28999999999999998</v>
      </c>
      <c r="AB459" s="142">
        <v>0.53851648071345004</v>
      </c>
      <c r="AC459" s="1"/>
      <c r="AD459" s="104" t="s">
        <v>1190</v>
      </c>
      <c r="AE459" s="411">
        <v>7</v>
      </c>
      <c r="AF459" s="499">
        <f t="shared" si="45"/>
        <v>1.5671173994806126E-4</v>
      </c>
      <c r="AG459" s="188">
        <v>5</v>
      </c>
      <c r="AH459" s="410">
        <v>2</v>
      </c>
      <c r="AI459" s="410">
        <v>9</v>
      </c>
      <c r="AJ459" s="142">
        <v>5.9591836734693899</v>
      </c>
      <c r="AK459" s="142">
        <v>2.44114392723358</v>
      </c>
      <c r="AL459" s="1"/>
      <c r="AM459" s="104" t="s">
        <v>938</v>
      </c>
      <c r="AN459" s="411">
        <v>3</v>
      </c>
      <c r="AO459" s="499">
        <f t="shared" si="46"/>
        <v>1.1483693155718879E-4</v>
      </c>
      <c r="AP459" s="188">
        <v>4</v>
      </c>
      <c r="AQ459" s="410">
        <v>1</v>
      </c>
      <c r="AR459" s="410">
        <v>8</v>
      </c>
      <c r="AS459" s="142">
        <v>8.2222222222222197</v>
      </c>
      <c r="AT459" s="142">
        <v>2.86744175568088</v>
      </c>
      <c r="AU459" s="1"/>
      <c r="AV459" s="104" t="s">
        <v>986</v>
      </c>
      <c r="AW459" s="411">
        <v>4</v>
      </c>
      <c r="AX459" s="499">
        <f t="shared" si="47"/>
        <v>1.2392725470149023E-4</v>
      </c>
      <c r="AY459" s="188">
        <v>13</v>
      </c>
      <c r="AZ459" s="410">
        <v>7</v>
      </c>
      <c r="BA459" s="410">
        <v>24</v>
      </c>
      <c r="BB459" s="142">
        <v>43.5</v>
      </c>
      <c r="BC459" s="142">
        <v>6.5954529791364598</v>
      </c>
      <c r="BD459" s="75"/>
    </row>
    <row r="460" spans="2:56" ht="11.25" customHeight="1" x14ac:dyDescent="0.25">
      <c r="B460" s="113"/>
      <c r="C460" s="104" t="s">
        <v>1001</v>
      </c>
      <c r="D460" s="411">
        <v>38</v>
      </c>
      <c r="E460" s="499">
        <f t="shared" si="42"/>
        <v>1.6234598492745697E-4</v>
      </c>
      <c r="F460" s="188">
        <v>7</v>
      </c>
      <c r="G460" s="410">
        <v>1</v>
      </c>
      <c r="H460" s="410">
        <v>56</v>
      </c>
      <c r="I460" s="142">
        <v>87.144044321329602</v>
      </c>
      <c r="J460" s="142">
        <v>9.3350974457329396</v>
      </c>
      <c r="K460" s="1"/>
      <c r="L460" s="104" t="s">
        <v>959</v>
      </c>
      <c r="M460" s="411">
        <v>9</v>
      </c>
      <c r="N460" s="310">
        <f t="shared" si="43"/>
        <v>1.6380314502038439E-4</v>
      </c>
      <c r="O460" s="410">
        <v>4</v>
      </c>
      <c r="P460" s="410">
        <v>1</v>
      </c>
      <c r="Q460" s="410">
        <v>7</v>
      </c>
      <c r="R460" s="142">
        <v>4.8395061728395001</v>
      </c>
      <c r="S460" s="142">
        <v>2.1998877636914802</v>
      </c>
      <c r="T460" s="1"/>
      <c r="U460" s="104" t="s">
        <v>1099</v>
      </c>
      <c r="V460" s="411">
        <v>10</v>
      </c>
      <c r="W460" s="499">
        <f t="shared" si="44"/>
        <v>1.314837946223128E-4</v>
      </c>
      <c r="X460" s="188">
        <v>2</v>
      </c>
      <c r="Y460" s="410">
        <v>2</v>
      </c>
      <c r="Z460" s="410">
        <v>5</v>
      </c>
      <c r="AA460" s="142">
        <v>0.85</v>
      </c>
      <c r="AB460" s="142">
        <v>0.92195444572928897</v>
      </c>
      <c r="AC460" s="1"/>
      <c r="AD460" s="104" t="s">
        <v>781</v>
      </c>
      <c r="AE460" s="411">
        <v>6</v>
      </c>
      <c r="AF460" s="499">
        <f t="shared" si="45"/>
        <v>1.3432434852690965E-4</v>
      </c>
      <c r="AG460" s="188">
        <v>17</v>
      </c>
      <c r="AH460" s="410">
        <v>1</v>
      </c>
      <c r="AI460" s="410">
        <v>43</v>
      </c>
      <c r="AJ460" s="142">
        <v>247.138888888889</v>
      </c>
      <c r="AK460" s="142">
        <v>15.7206516687092</v>
      </c>
      <c r="AL460" s="1"/>
      <c r="AM460" s="104" t="s">
        <v>968</v>
      </c>
      <c r="AN460" s="411">
        <v>3</v>
      </c>
      <c r="AO460" s="499">
        <f t="shared" si="46"/>
        <v>1.1483693155718879E-4</v>
      </c>
      <c r="AP460" s="188">
        <v>2</v>
      </c>
      <c r="AQ460" s="410">
        <v>1</v>
      </c>
      <c r="AR460" s="410">
        <v>4</v>
      </c>
      <c r="AS460" s="142">
        <v>2</v>
      </c>
      <c r="AT460" s="142">
        <v>1.4142135623731</v>
      </c>
      <c r="AU460" s="1"/>
      <c r="AV460" s="104" t="s">
        <v>1000</v>
      </c>
      <c r="AW460" s="411">
        <v>4</v>
      </c>
      <c r="AX460" s="499">
        <f t="shared" si="47"/>
        <v>1.2392725470149023E-4</v>
      </c>
      <c r="AY460" s="188">
        <v>5</v>
      </c>
      <c r="AZ460" s="410">
        <v>4</v>
      </c>
      <c r="BA460" s="410">
        <v>7</v>
      </c>
      <c r="BB460" s="142">
        <v>1.1875</v>
      </c>
      <c r="BC460" s="142">
        <v>1.08972473588517</v>
      </c>
      <c r="BD460" s="75"/>
    </row>
    <row r="461" spans="2:56" ht="11.25" customHeight="1" x14ac:dyDescent="0.25">
      <c r="B461" s="113"/>
      <c r="C461" s="104" t="s">
        <v>1177</v>
      </c>
      <c r="D461" s="411">
        <v>38</v>
      </c>
      <c r="E461" s="499">
        <f t="shared" si="42"/>
        <v>1.6234598492745697E-4</v>
      </c>
      <c r="F461" s="188">
        <v>12</v>
      </c>
      <c r="G461" s="410">
        <v>1</v>
      </c>
      <c r="H461" s="410">
        <v>222</v>
      </c>
      <c r="I461" s="142">
        <v>1253.8254847645401</v>
      </c>
      <c r="J461" s="142">
        <v>35.409398254764803</v>
      </c>
      <c r="K461" s="1"/>
      <c r="L461" s="104" t="s">
        <v>986</v>
      </c>
      <c r="M461" s="411">
        <v>9</v>
      </c>
      <c r="N461" s="310">
        <f t="shared" si="43"/>
        <v>1.6380314502038439E-4</v>
      </c>
      <c r="O461" s="410">
        <v>7</v>
      </c>
      <c r="P461" s="410">
        <v>3</v>
      </c>
      <c r="Q461" s="410">
        <v>14</v>
      </c>
      <c r="R461" s="142">
        <v>13.6543209876543</v>
      </c>
      <c r="S461" s="142">
        <v>3.6951753662924198</v>
      </c>
      <c r="T461" s="1"/>
      <c r="U461" s="104" t="s">
        <v>705</v>
      </c>
      <c r="V461" s="411">
        <v>9</v>
      </c>
      <c r="W461" s="499">
        <f t="shared" si="44"/>
        <v>1.1833541516008152E-4</v>
      </c>
      <c r="X461" s="188">
        <v>6</v>
      </c>
      <c r="Y461" s="410">
        <v>1</v>
      </c>
      <c r="Z461" s="410">
        <v>18</v>
      </c>
      <c r="AA461" s="142">
        <v>28.6913580246914</v>
      </c>
      <c r="AB461" s="142">
        <v>5.3564314636417496</v>
      </c>
      <c r="AC461" s="1"/>
      <c r="AD461" s="104" t="s">
        <v>893</v>
      </c>
      <c r="AE461" s="411">
        <v>6</v>
      </c>
      <c r="AF461" s="499">
        <f t="shared" si="45"/>
        <v>1.3432434852690965E-4</v>
      </c>
      <c r="AG461" s="188">
        <v>6</v>
      </c>
      <c r="AH461" s="410">
        <v>2</v>
      </c>
      <c r="AI461" s="410">
        <v>8</v>
      </c>
      <c r="AJ461" s="142">
        <v>3.6666666666666701</v>
      </c>
      <c r="AK461" s="142">
        <v>1.91485421551268</v>
      </c>
      <c r="AL461" s="1"/>
      <c r="AM461" s="104" t="s">
        <v>990</v>
      </c>
      <c r="AN461" s="411">
        <v>3</v>
      </c>
      <c r="AO461" s="499">
        <f t="shared" si="46"/>
        <v>1.1483693155718879E-4</v>
      </c>
      <c r="AP461" s="188">
        <v>2</v>
      </c>
      <c r="AQ461" s="410">
        <v>1</v>
      </c>
      <c r="AR461" s="410">
        <v>5</v>
      </c>
      <c r="AS461" s="142">
        <v>3.5555555555555598</v>
      </c>
      <c r="AT461" s="142">
        <v>1.88561808316413</v>
      </c>
      <c r="AU461" s="1"/>
      <c r="AV461" s="104" t="s">
        <v>1029</v>
      </c>
      <c r="AW461" s="411">
        <v>4</v>
      </c>
      <c r="AX461" s="499">
        <f t="shared" si="47"/>
        <v>1.2392725470149023E-4</v>
      </c>
      <c r="AY461" s="188">
        <v>1</v>
      </c>
      <c r="AZ461" s="410">
        <v>1</v>
      </c>
      <c r="BA461" s="410">
        <v>1</v>
      </c>
      <c r="BB461" s="142">
        <v>0</v>
      </c>
      <c r="BC461" s="142">
        <v>0</v>
      </c>
      <c r="BD461" s="75"/>
    </row>
    <row r="462" spans="2:56" ht="11.25" customHeight="1" x14ac:dyDescent="0.25">
      <c r="B462" s="113"/>
      <c r="C462" s="104" t="s">
        <v>1117</v>
      </c>
      <c r="D462" s="411">
        <v>37</v>
      </c>
      <c r="E462" s="499">
        <f t="shared" si="42"/>
        <v>1.580737221662081E-4</v>
      </c>
      <c r="F462" s="188">
        <v>5</v>
      </c>
      <c r="G462" s="410">
        <v>1</v>
      </c>
      <c r="H462" s="410">
        <v>49</v>
      </c>
      <c r="I462" s="142">
        <v>96.011687363038703</v>
      </c>
      <c r="J462" s="142">
        <v>9.7985553712289004</v>
      </c>
      <c r="K462" s="1"/>
      <c r="L462" s="104" t="s">
        <v>1060</v>
      </c>
      <c r="M462" s="411">
        <v>9</v>
      </c>
      <c r="N462" s="310">
        <f t="shared" si="43"/>
        <v>1.6380314502038439E-4</v>
      </c>
      <c r="O462" s="410">
        <v>10</v>
      </c>
      <c r="P462" s="410">
        <v>7</v>
      </c>
      <c r="Q462" s="410">
        <v>15</v>
      </c>
      <c r="R462" s="142">
        <v>5.8765432098765498</v>
      </c>
      <c r="S462" s="142">
        <v>2.42415824769683</v>
      </c>
      <c r="T462" s="1"/>
      <c r="U462" s="104" t="s">
        <v>734</v>
      </c>
      <c r="V462" s="411">
        <v>9</v>
      </c>
      <c r="W462" s="499">
        <f t="shared" si="44"/>
        <v>1.1833541516008152E-4</v>
      </c>
      <c r="X462" s="188">
        <v>22</v>
      </c>
      <c r="Y462" s="410">
        <v>3</v>
      </c>
      <c r="Z462" s="410">
        <v>57</v>
      </c>
      <c r="AA462" s="142">
        <v>389.061728395062</v>
      </c>
      <c r="AB462" s="142">
        <v>19.724647738174198</v>
      </c>
      <c r="AC462" s="1"/>
      <c r="AD462" s="104" t="s">
        <v>939</v>
      </c>
      <c r="AE462" s="411">
        <v>6</v>
      </c>
      <c r="AF462" s="499">
        <f t="shared" si="45"/>
        <v>1.3432434852690965E-4</v>
      </c>
      <c r="AG462" s="188">
        <v>1</v>
      </c>
      <c r="AH462" s="410">
        <v>1</v>
      </c>
      <c r="AI462" s="410">
        <v>2</v>
      </c>
      <c r="AJ462" s="142">
        <v>0.13888888888888901</v>
      </c>
      <c r="AK462" s="142">
        <v>0.372677996249965</v>
      </c>
      <c r="AL462" s="1"/>
      <c r="AM462" s="104" t="s">
        <v>1001</v>
      </c>
      <c r="AN462" s="411">
        <v>3</v>
      </c>
      <c r="AO462" s="499">
        <f t="shared" si="46"/>
        <v>1.1483693155718879E-4</v>
      </c>
      <c r="AP462" s="188">
        <v>10</v>
      </c>
      <c r="AQ462" s="410">
        <v>2</v>
      </c>
      <c r="AR462" s="410">
        <v>22</v>
      </c>
      <c r="AS462" s="142">
        <v>72.2222222222222</v>
      </c>
      <c r="AT462" s="142">
        <v>8.4983658559879807</v>
      </c>
      <c r="AU462" s="1"/>
      <c r="AV462" s="104" t="s">
        <v>1057</v>
      </c>
      <c r="AW462" s="411">
        <v>4</v>
      </c>
      <c r="AX462" s="499">
        <f t="shared" si="47"/>
        <v>1.2392725470149023E-4</v>
      </c>
      <c r="AY462" s="188">
        <v>21</v>
      </c>
      <c r="AZ462" s="410">
        <v>1</v>
      </c>
      <c r="BA462" s="410">
        <v>65</v>
      </c>
      <c r="BB462" s="142">
        <v>641.6875</v>
      </c>
      <c r="BC462" s="142">
        <v>25.331551472422699</v>
      </c>
      <c r="BD462" s="75"/>
    </row>
    <row r="463" spans="2:56" ht="11.25" customHeight="1" x14ac:dyDescent="0.25">
      <c r="B463" s="113"/>
      <c r="C463" s="104" t="s">
        <v>870</v>
      </c>
      <c r="D463" s="411">
        <v>36</v>
      </c>
      <c r="E463" s="499">
        <f t="shared" si="42"/>
        <v>1.5380145940495924E-4</v>
      </c>
      <c r="F463" s="188">
        <v>8</v>
      </c>
      <c r="G463" s="410">
        <v>3</v>
      </c>
      <c r="H463" s="410">
        <v>27</v>
      </c>
      <c r="I463" s="142">
        <v>28.126543209876498</v>
      </c>
      <c r="J463" s="142">
        <v>5.3034463521258104</v>
      </c>
      <c r="K463" s="1"/>
      <c r="L463" s="104" t="s">
        <v>1168</v>
      </c>
      <c r="M463" s="411">
        <v>9</v>
      </c>
      <c r="N463" s="310">
        <f t="shared" si="43"/>
        <v>1.6380314502038439E-4</v>
      </c>
      <c r="O463" s="410">
        <v>5</v>
      </c>
      <c r="P463" s="410">
        <v>1</v>
      </c>
      <c r="Q463" s="410">
        <v>31</v>
      </c>
      <c r="R463" s="142">
        <v>87.209876543209901</v>
      </c>
      <c r="S463" s="142">
        <v>9.3386228397558604</v>
      </c>
      <c r="T463" s="1"/>
      <c r="U463" s="104" t="s">
        <v>1001</v>
      </c>
      <c r="V463" s="411">
        <v>9</v>
      </c>
      <c r="W463" s="499">
        <f t="shared" si="44"/>
        <v>1.1833541516008152E-4</v>
      </c>
      <c r="X463" s="188">
        <v>6</v>
      </c>
      <c r="Y463" s="410">
        <v>1</v>
      </c>
      <c r="Z463" s="410">
        <v>17</v>
      </c>
      <c r="AA463" s="142">
        <v>25.1358024691358</v>
      </c>
      <c r="AB463" s="142">
        <v>5.0135618545237701</v>
      </c>
      <c r="AC463" s="1"/>
      <c r="AD463" s="104" t="s">
        <v>1035</v>
      </c>
      <c r="AE463" s="411">
        <v>6</v>
      </c>
      <c r="AF463" s="499">
        <f t="shared" si="45"/>
        <v>1.3432434852690965E-4</v>
      </c>
      <c r="AG463" s="188">
        <v>16</v>
      </c>
      <c r="AH463" s="410">
        <v>1</v>
      </c>
      <c r="AI463" s="410">
        <v>42</v>
      </c>
      <c r="AJ463" s="142">
        <v>159.222222222222</v>
      </c>
      <c r="AK463" s="142">
        <v>12.618328820498499</v>
      </c>
      <c r="AL463" s="1"/>
      <c r="AM463" s="104" t="s">
        <v>1029</v>
      </c>
      <c r="AN463" s="411">
        <v>3</v>
      </c>
      <c r="AO463" s="499">
        <f t="shared" si="46"/>
        <v>1.1483693155718879E-4</v>
      </c>
      <c r="AP463" s="188">
        <v>3</v>
      </c>
      <c r="AQ463" s="410">
        <v>1</v>
      </c>
      <c r="AR463" s="410">
        <v>7</v>
      </c>
      <c r="AS463" s="142">
        <v>6.8888888888888902</v>
      </c>
      <c r="AT463" s="142">
        <v>2.6246692913372698</v>
      </c>
      <c r="AU463" s="1"/>
      <c r="AV463" s="104" t="s">
        <v>1066</v>
      </c>
      <c r="AW463" s="411">
        <v>4</v>
      </c>
      <c r="AX463" s="499">
        <f t="shared" si="47"/>
        <v>1.2392725470149023E-4</v>
      </c>
      <c r="AY463" s="188">
        <v>36</v>
      </c>
      <c r="AZ463" s="410">
        <v>12</v>
      </c>
      <c r="BA463" s="410">
        <v>71</v>
      </c>
      <c r="BB463" s="142">
        <v>464.6875</v>
      </c>
      <c r="BC463" s="142">
        <v>21.556611514799801</v>
      </c>
      <c r="BD463" s="75"/>
    </row>
    <row r="464" spans="2:56" ht="11.25" customHeight="1" x14ac:dyDescent="0.25">
      <c r="B464" s="113"/>
      <c r="C464" s="104" t="s">
        <v>1048</v>
      </c>
      <c r="D464" s="411">
        <v>36</v>
      </c>
      <c r="E464" s="499">
        <f t="shared" si="42"/>
        <v>1.5380145940495924E-4</v>
      </c>
      <c r="F464" s="188">
        <v>6</v>
      </c>
      <c r="G464" s="410">
        <v>1</v>
      </c>
      <c r="H464" s="410">
        <v>33</v>
      </c>
      <c r="I464" s="142">
        <v>42.712191358024697</v>
      </c>
      <c r="J464" s="142">
        <v>6.5354564766376297</v>
      </c>
      <c r="K464" s="1"/>
      <c r="L464" s="104" t="s">
        <v>833</v>
      </c>
      <c r="M464" s="411">
        <v>8</v>
      </c>
      <c r="N464" s="310">
        <f t="shared" si="43"/>
        <v>1.4560279557367502E-4</v>
      </c>
      <c r="O464" s="410">
        <v>9</v>
      </c>
      <c r="P464" s="410">
        <v>4</v>
      </c>
      <c r="Q464" s="410">
        <v>18</v>
      </c>
      <c r="R464" s="142">
        <v>25.9375</v>
      </c>
      <c r="S464" s="142">
        <v>5.0928871968658402</v>
      </c>
      <c r="T464" s="1"/>
      <c r="U464" s="104" t="s">
        <v>1070</v>
      </c>
      <c r="V464" s="411">
        <v>9</v>
      </c>
      <c r="W464" s="499">
        <f t="shared" si="44"/>
        <v>1.1833541516008152E-4</v>
      </c>
      <c r="X464" s="188">
        <v>17</v>
      </c>
      <c r="Y464" s="410">
        <v>7</v>
      </c>
      <c r="Z464" s="410">
        <v>25</v>
      </c>
      <c r="AA464" s="142">
        <v>27.7777777777778</v>
      </c>
      <c r="AB464" s="142">
        <v>5.2704627669472996</v>
      </c>
      <c r="AC464" s="1"/>
      <c r="AD464" s="104" t="s">
        <v>1080</v>
      </c>
      <c r="AE464" s="411">
        <v>6</v>
      </c>
      <c r="AF464" s="499">
        <f t="shared" si="45"/>
        <v>1.3432434852690965E-4</v>
      </c>
      <c r="AG464" s="188">
        <v>11</v>
      </c>
      <c r="AH464" s="410">
        <v>6</v>
      </c>
      <c r="AI464" s="410">
        <v>20</v>
      </c>
      <c r="AJ464" s="142">
        <v>22.6666666666667</v>
      </c>
      <c r="AK464" s="142">
        <v>4.7609522856952298</v>
      </c>
      <c r="AL464" s="1"/>
      <c r="AM464" s="104" t="s">
        <v>1060</v>
      </c>
      <c r="AN464" s="411">
        <v>3</v>
      </c>
      <c r="AO464" s="499">
        <f t="shared" si="46"/>
        <v>1.1483693155718879E-4</v>
      </c>
      <c r="AP464" s="188">
        <v>8</v>
      </c>
      <c r="AQ464" s="410">
        <v>5</v>
      </c>
      <c r="AR464" s="410">
        <v>13</v>
      </c>
      <c r="AS464" s="142">
        <v>12.6666666666667</v>
      </c>
      <c r="AT464" s="142">
        <v>3.5590260840104402</v>
      </c>
      <c r="AU464" s="1"/>
      <c r="AV464" s="104" t="s">
        <v>1450</v>
      </c>
      <c r="AW464" s="411">
        <v>4</v>
      </c>
      <c r="AX464" s="499">
        <f t="shared" si="47"/>
        <v>1.2392725470149023E-4</v>
      </c>
      <c r="AY464" s="188">
        <v>4</v>
      </c>
      <c r="AZ464" s="410">
        <v>1</v>
      </c>
      <c r="BA464" s="410">
        <v>8</v>
      </c>
      <c r="BB464" s="142">
        <v>7.5</v>
      </c>
      <c r="BC464" s="142">
        <v>2.7386127875258302</v>
      </c>
      <c r="BD464" s="75"/>
    </row>
    <row r="465" spans="2:56" ht="11.25" customHeight="1" x14ac:dyDescent="0.25">
      <c r="B465" s="113"/>
      <c r="C465" s="104" t="s">
        <v>1057</v>
      </c>
      <c r="D465" s="411">
        <v>36</v>
      </c>
      <c r="E465" s="499">
        <f t="shared" si="42"/>
        <v>1.5380145940495924E-4</v>
      </c>
      <c r="F465" s="188">
        <v>4</v>
      </c>
      <c r="G465" s="410">
        <v>1</v>
      </c>
      <c r="H465" s="410">
        <v>65</v>
      </c>
      <c r="I465" s="142">
        <v>118.348765432099</v>
      </c>
      <c r="J465" s="142">
        <v>10.8788218770278</v>
      </c>
      <c r="K465" s="1"/>
      <c r="L465" s="104" t="s">
        <v>865</v>
      </c>
      <c r="M465" s="411">
        <v>8</v>
      </c>
      <c r="N465" s="310">
        <f t="shared" si="43"/>
        <v>1.4560279557367502E-4</v>
      </c>
      <c r="O465" s="410">
        <v>3</v>
      </c>
      <c r="P465" s="410">
        <v>1</v>
      </c>
      <c r="Q465" s="410">
        <v>12</v>
      </c>
      <c r="R465" s="142">
        <v>17.9375</v>
      </c>
      <c r="S465" s="142">
        <v>4.2352685865243496</v>
      </c>
      <c r="T465" s="1"/>
      <c r="U465" s="104" t="s">
        <v>1159</v>
      </c>
      <c r="V465" s="411">
        <v>9</v>
      </c>
      <c r="W465" s="499">
        <f t="shared" si="44"/>
        <v>1.1833541516008152E-4</v>
      </c>
      <c r="X465" s="188">
        <v>28</v>
      </c>
      <c r="Y465" s="410">
        <v>9</v>
      </c>
      <c r="Z465" s="410">
        <v>72</v>
      </c>
      <c r="AA465" s="142">
        <v>395.50617283950601</v>
      </c>
      <c r="AB465" s="142">
        <v>19.887336997182601</v>
      </c>
      <c r="AC465" s="1"/>
      <c r="AD465" s="104" t="s">
        <v>1120</v>
      </c>
      <c r="AE465" s="411">
        <v>6</v>
      </c>
      <c r="AF465" s="499">
        <f t="shared" si="45"/>
        <v>1.3432434852690965E-4</v>
      </c>
      <c r="AG465" s="188">
        <v>2</v>
      </c>
      <c r="AH465" s="410">
        <v>1</v>
      </c>
      <c r="AI465" s="410">
        <v>4</v>
      </c>
      <c r="AJ465" s="142">
        <v>0.91666666666666696</v>
      </c>
      <c r="AK465" s="142">
        <v>0.95742710775633799</v>
      </c>
      <c r="AL465" s="1"/>
      <c r="AM465" s="104" t="s">
        <v>1066</v>
      </c>
      <c r="AN465" s="411">
        <v>3</v>
      </c>
      <c r="AO465" s="499">
        <f t="shared" si="46"/>
        <v>1.1483693155718879E-4</v>
      </c>
      <c r="AP465" s="188">
        <v>26</v>
      </c>
      <c r="AQ465" s="410">
        <v>11</v>
      </c>
      <c r="AR465" s="410">
        <v>43</v>
      </c>
      <c r="AS465" s="142">
        <v>170.888888888889</v>
      </c>
      <c r="AT465" s="142">
        <v>13.072447700751701</v>
      </c>
      <c r="AU465" s="1"/>
      <c r="AV465" s="104" t="s">
        <v>1080</v>
      </c>
      <c r="AW465" s="411">
        <v>4</v>
      </c>
      <c r="AX465" s="499">
        <f t="shared" si="47"/>
        <v>1.2392725470149023E-4</v>
      </c>
      <c r="AY465" s="188">
        <v>6</v>
      </c>
      <c r="AZ465" s="410">
        <v>1</v>
      </c>
      <c r="BA465" s="410">
        <v>14</v>
      </c>
      <c r="BB465" s="142">
        <v>22.25</v>
      </c>
      <c r="BC465" s="142">
        <v>4.7169905660282998</v>
      </c>
      <c r="BD465" s="75"/>
    </row>
    <row r="466" spans="2:56" ht="11.25" customHeight="1" x14ac:dyDescent="0.25">
      <c r="B466" s="113"/>
      <c r="C466" s="104" t="s">
        <v>1066</v>
      </c>
      <c r="D466" s="411">
        <v>35</v>
      </c>
      <c r="E466" s="499">
        <f t="shared" si="42"/>
        <v>1.4952919664371037E-4</v>
      </c>
      <c r="F466" s="188">
        <v>25</v>
      </c>
      <c r="G466" s="410">
        <v>5</v>
      </c>
      <c r="H466" s="410">
        <v>73</v>
      </c>
      <c r="I466" s="142">
        <v>323.44816326530599</v>
      </c>
      <c r="J466" s="142">
        <v>17.9846646692482</v>
      </c>
      <c r="K466" s="1"/>
      <c r="L466" s="104" t="s">
        <v>875</v>
      </c>
      <c r="M466" s="411">
        <v>8</v>
      </c>
      <c r="N466" s="310">
        <f t="shared" si="43"/>
        <v>1.4560279557367502E-4</v>
      </c>
      <c r="O466" s="410">
        <v>2</v>
      </c>
      <c r="P466" s="410">
        <v>1</v>
      </c>
      <c r="Q466" s="410">
        <v>4</v>
      </c>
      <c r="R466" s="142">
        <v>0.75</v>
      </c>
      <c r="S466" s="142">
        <v>0.86602540378443904</v>
      </c>
      <c r="T466" s="1"/>
      <c r="U466" s="104" t="s">
        <v>776</v>
      </c>
      <c r="V466" s="411">
        <v>8</v>
      </c>
      <c r="W466" s="499">
        <f t="shared" si="44"/>
        <v>1.0518703569785024E-4</v>
      </c>
      <c r="X466" s="188">
        <v>10</v>
      </c>
      <c r="Y466" s="410">
        <v>6</v>
      </c>
      <c r="Z466" s="410">
        <v>15</v>
      </c>
      <c r="AA466" s="142">
        <v>8.484375</v>
      </c>
      <c r="AB466" s="142">
        <v>2.9127950494327601</v>
      </c>
      <c r="AC466" s="1"/>
      <c r="AD466" s="104" t="s">
        <v>1147</v>
      </c>
      <c r="AE466" s="411">
        <v>6</v>
      </c>
      <c r="AF466" s="499">
        <f t="shared" si="45"/>
        <v>1.3432434852690965E-4</v>
      </c>
      <c r="AG466" s="188">
        <v>5</v>
      </c>
      <c r="AH466" s="410">
        <v>4</v>
      </c>
      <c r="AI466" s="410">
        <v>8</v>
      </c>
      <c r="AJ466" s="142">
        <v>1.5833333333333299</v>
      </c>
      <c r="AK466" s="142">
        <v>1.25830573921179</v>
      </c>
      <c r="AL466" s="1"/>
      <c r="AM466" s="104" t="s">
        <v>1079</v>
      </c>
      <c r="AN466" s="411">
        <v>3</v>
      </c>
      <c r="AO466" s="499">
        <f t="shared" si="46"/>
        <v>1.1483693155718879E-4</v>
      </c>
      <c r="AP466" s="188">
        <v>6</v>
      </c>
      <c r="AQ466" s="410">
        <v>6</v>
      </c>
      <c r="AR466" s="410">
        <v>7</v>
      </c>
      <c r="AS466" s="142">
        <v>0.22222222222222399</v>
      </c>
      <c r="AT466" s="142">
        <v>0.47140452079103301</v>
      </c>
      <c r="AU466" s="1"/>
      <c r="AV466" s="104" t="s">
        <v>1099</v>
      </c>
      <c r="AW466" s="411">
        <v>4</v>
      </c>
      <c r="AX466" s="499">
        <f t="shared" si="47"/>
        <v>1.2392725470149023E-4</v>
      </c>
      <c r="AY466" s="188">
        <v>5</v>
      </c>
      <c r="AZ466" s="410">
        <v>2</v>
      </c>
      <c r="BA466" s="410">
        <v>10</v>
      </c>
      <c r="BB466" s="142">
        <v>9.5</v>
      </c>
      <c r="BC466" s="142">
        <v>3.0822070014844898</v>
      </c>
      <c r="BD466" s="75"/>
    </row>
    <row r="467" spans="2:56" ht="11.25" customHeight="1" x14ac:dyDescent="0.25">
      <c r="B467" s="113"/>
      <c r="C467" s="104" t="s">
        <v>1080</v>
      </c>
      <c r="D467" s="411">
        <v>35</v>
      </c>
      <c r="E467" s="499">
        <f t="shared" si="42"/>
        <v>1.4952919664371037E-4</v>
      </c>
      <c r="F467" s="188">
        <v>10</v>
      </c>
      <c r="G467" s="410">
        <v>1</v>
      </c>
      <c r="H467" s="410">
        <v>44</v>
      </c>
      <c r="I467" s="142">
        <v>86.021224489795898</v>
      </c>
      <c r="J467" s="142">
        <v>9.2747627726964499</v>
      </c>
      <c r="K467" s="1"/>
      <c r="L467" s="104" t="s">
        <v>1010</v>
      </c>
      <c r="M467" s="411">
        <v>8</v>
      </c>
      <c r="N467" s="310">
        <f t="shared" si="43"/>
        <v>1.4560279557367502E-4</v>
      </c>
      <c r="O467" s="410">
        <v>7</v>
      </c>
      <c r="P467" s="410">
        <v>1</v>
      </c>
      <c r="Q467" s="410">
        <v>25</v>
      </c>
      <c r="R467" s="142">
        <v>49.734375</v>
      </c>
      <c r="S467" s="142">
        <v>7.05226027596827</v>
      </c>
      <c r="T467" s="1"/>
      <c r="U467" s="104" t="s">
        <v>796</v>
      </c>
      <c r="V467" s="411">
        <v>8</v>
      </c>
      <c r="W467" s="499">
        <f t="shared" si="44"/>
        <v>1.0518703569785024E-4</v>
      </c>
      <c r="X467" s="188">
        <v>8</v>
      </c>
      <c r="Y467" s="410">
        <v>1</v>
      </c>
      <c r="Z467" s="410">
        <v>21</v>
      </c>
      <c r="AA467" s="142">
        <v>42.4375</v>
      </c>
      <c r="AB467" s="142">
        <v>6.5144071103976904</v>
      </c>
      <c r="AC467" s="1"/>
      <c r="AD467" s="104" t="s">
        <v>732</v>
      </c>
      <c r="AE467" s="411">
        <v>5</v>
      </c>
      <c r="AF467" s="499">
        <f t="shared" si="45"/>
        <v>1.1193695710575803E-4</v>
      </c>
      <c r="AG467" s="188">
        <v>10</v>
      </c>
      <c r="AH467" s="410">
        <v>6</v>
      </c>
      <c r="AI467" s="410">
        <v>21</v>
      </c>
      <c r="AJ467" s="142">
        <v>30.16</v>
      </c>
      <c r="AK467" s="142">
        <v>5.4918120870983902</v>
      </c>
      <c r="AL467" s="1"/>
      <c r="AM467" s="104" t="s">
        <v>1080</v>
      </c>
      <c r="AN467" s="411">
        <v>3</v>
      </c>
      <c r="AO467" s="499">
        <f t="shared" si="46"/>
        <v>1.1483693155718879E-4</v>
      </c>
      <c r="AP467" s="188">
        <v>5</v>
      </c>
      <c r="AQ467" s="410">
        <v>3</v>
      </c>
      <c r="AR467" s="410">
        <v>8</v>
      </c>
      <c r="AS467" s="142">
        <v>4.2222222222222197</v>
      </c>
      <c r="AT467" s="142">
        <v>2.0548046676563301</v>
      </c>
      <c r="AU467" s="1"/>
      <c r="AV467" s="104" t="s">
        <v>1107</v>
      </c>
      <c r="AW467" s="411">
        <v>4</v>
      </c>
      <c r="AX467" s="499">
        <f t="shared" si="47"/>
        <v>1.2392725470149023E-4</v>
      </c>
      <c r="AY467" s="188">
        <v>14</v>
      </c>
      <c r="AZ467" s="410">
        <v>10</v>
      </c>
      <c r="BA467" s="410">
        <v>20</v>
      </c>
      <c r="BB467" s="142">
        <v>20.75</v>
      </c>
      <c r="BC467" s="142">
        <v>4.5552167895721496</v>
      </c>
      <c r="BD467" s="75"/>
    </row>
    <row r="468" spans="2:56" ht="11.25" customHeight="1" x14ac:dyDescent="0.25">
      <c r="B468" s="113"/>
      <c r="C468" s="104" t="s">
        <v>1175</v>
      </c>
      <c r="D468" s="411">
        <v>35</v>
      </c>
      <c r="E468" s="499">
        <f t="shared" si="42"/>
        <v>1.4952919664371037E-4</v>
      </c>
      <c r="F468" s="188">
        <v>6</v>
      </c>
      <c r="G468" s="410">
        <v>1</v>
      </c>
      <c r="H468" s="410">
        <v>26</v>
      </c>
      <c r="I468" s="142">
        <v>23.048163265306101</v>
      </c>
      <c r="J468" s="142">
        <v>4.8008502648287301</v>
      </c>
      <c r="K468" s="1"/>
      <c r="L468" s="104" t="s">
        <v>1020</v>
      </c>
      <c r="M468" s="411">
        <v>8</v>
      </c>
      <c r="N468" s="310">
        <f t="shared" si="43"/>
        <v>1.4560279557367502E-4</v>
      </c>
      <c r="O468" s="410">
        <v>6</v>
      </c>
      <c r="P468" s="410">
        <v>1</v>
      </c>
      <c r="Q468" s="410">
        <v>13</v>
      </c>
      <c r="R468" s="142">
        <v>13.1875</v>
      </c>
      <c r="S468" s="142">
        <v>3.63145976158349</v>
      </c>
      <c r="T468" s="1"/>
      <c r="U468" s="104" t="s">
        <v>835</v>
      </c>
      <c r="V468" s="411">
        <v>8</v>
      </c>
      <c r="W468" s="499">
        <f t="shared" si="44"/>
        <v>1.0518703569785024E-4</v>
      </c>
      <c r="X468" s="188">
        <v>5</v>
      </c>
      <c r="Y468" s="410">
        <v>1</v>
      </c>
      <c r="Z468" s="410">
        <v>20</v>
      </c>
      <c r="AA468" s="142">
        <v>35.359375</v>
      </c>
      <c r="AB468" s="142">
        <v>5.9463749461331501</v>
      </c>
      <c r="AC468" s="1"/>
      <c r="AD468" s="104" t="s">
        <v>745</v>
      </c>
      <c r="AE468" s="411">
        <v>5</v>
      </c>
      <c r="AF468" s="499">
        <f t="shared" si="45"/>
        <v>1.1193695710575803E-4</v>
      </c>
      <c r="AG468" s="188">
        <v>7</v>
      </c>
      <c r="AH468" s="410">
        <v>5</v>
      </c>
      <c r="AI468" s="410">
        <v>12</v>
      </c>
      <c r="AJ468" s="142">
        <v>6.16</v>
      </c>
      <c r="AK468" s="142">
        <v>2.4819347291981702</v>
      </c>
      <c r="AL468" s="1"/>
      <c r="AM468" s="104" t="s">
        <v>1117</v>
      </c>
      <c r="AN468" s="411">
        <v>3</v>
      </c>
      <c r="AO468" s="499">
        <f t="shared" si="46"/>
        <v>1.1483693155718879E-4</v>
      </c>
      <c r="AP468" s="188">
        <v>2</v>
      </c>
      <c r="AQ468" s="410">
        <v>2</v>
      </c>
      <c r="AR468" s="410">
        <v>4</v>
      </c>
      <c r="AS468" s="142">
        <v>0.88888888888888895</v>
      </c>
      <c r="AT468" s="142">
        <v>0.94280904158206402</v>
      </c>
      <c r="AU468" s="1"/>
      <c r="AV468" s="104" t="s">
        <v>1135</v>
      </c>
      <c r="AW468" s="411">
        <v>4</v>
      </c>
      <c r="AX468" s="499">
        <f t="shared" si="47"/>
        <v>1.2392725470149023E-4</v>
      </c>
      <c r="AY468" s="188">
        <v>7</v>
      </c>
      <c r="AZ468" s="410">
        <v>2</v>
      </c>
      <c r="BA468" s="410">
        <v>21</v>
      </c>
      <c r="BB468" s="142">
        <v>62.25</v>
      </c>
      <c r="BC468" s="142">
        <v>7.8898669190297497</v>
      </c>
      <c r="BD468" s="75"/>
    </row>
    <row r="469" spans="2:56" ht="11.25" customHeight="1" x14ac:dyDescent="0.25">
      <c r="B469" s="113"/>
      <c r="C469" s="104" t="s">
        <v>1107</v>
      </c>
      <c r="D469" s="411">
        <v>34</v>
      </c>
      <c r="E469" s="499">
        <f t="shared" si="42"/>
        <v>1.4525693388246151E-4</v>
      </c>
      <c r="F469" s="188">
        <v>17</v>
      </c>
      <c r="G469" s="410">
        <v>2</v>
      </c>
      <c r="H469" s="410">
        <v>63</v>
      </c>
      <c r="I469" s="142">
        <v>139.242214532872</v>
      </c>
      <c r="J469" s="142">
        <v>11.8000938357655</v>
      </c>
      <c r="K469" s="1"/>
      <c r="L469" s="104" t="s">
        <v>1038</v>
      </c>
      <c r="M469" s="411">
        <v>8</v>
      </c>
      <c r="N469" s="310">
        <f t="shared" si="43"/>
        <v>1.4560279557367502E-4</v>
      </c>
      <c r="O469" s="410">
        <v>1</v>
      </c>
      <c r="P469" s="410">
        <v>1</v>
      </c>
      <c r="Q469" s="410">
        <v>4</v>
      </c>
      <c r="R469" s="142">
        <v>1.359375</v>
      </c>
      <c r="S469" s="142">
        <v>1.1659223816361</v>
      </c>
      <c r="T469" s="1"/>
      <c r="U469" s="104" t="s">
        <v>901</v>
      </c>
      <c r="V469" s="411">
        <v>8</v>
      </c>
      <c r="W469" s="499">
        <f t="shared" si="44"/>
        <v>1.0518703569785024E-4</v>
      </c>
      <c r="X469" s="188">
        <v>2</v>
      </c>
      <c r="Y469" s="410">
        <v>1</v>
      </c>
      <c r="Z469" s="410">
        <v>5</v>
      </c>
      <c r="AA469" s="142">
        <v>1.859375</v>
      </c>
      <c r="AB469" s="142">
        <v>1.36358901432946</v>
      </c>
      <c r="AC469" s="1"/>
      <c r="AD469" s="104" t="s">
        <v>775</v>
      </c>
      <c r="AE469" s="411">
        <v>5</v>
      </c>
      <c r="AF469" s="499">
        <f t="shared" si="45"/>
        <v>1.1193695710575803E-4</v>
      </c>
      <c r="AG469" s="188">
        <v>21</v>
      </c>
      <c r="AH469" s="410">
        <v>9</v>
      </c>
      <c r="AI469" s="410">
        <v>37</v>
      </c>
      <c r="AJ469" s="142">
        <v>94</v>
      </c>
      <c r="AK469" s="142">
        <v>9.6953597148326605</v>
      </c>
      <c r="AL469" s="1"/>
      <c r="AM469" s="104" t="s">
        <v>1120</v>
      </c>
      <c r="AN469" s="411">
        <v>3</v>
      </c>
      <c r="AO469" s="499">
        <f t="shared" si="46"/>
        <v>1.1483693155718879E-4</v>
      </c>
      <c r="AP469" s="188">
        <v>2</v>
      </c>
      <c r="AQ469" s="410">
        <v>2</v>
      </c>
      <c r="AR469" s="410">
        <v>3</v>
      </c>
      <c r="AS469" s="142">
        <v>0.22222222222222299</v>
      </c>
      <c r="AT469" s="142">
        <v>0.47140452079103201</v>
      </c>
      <c r="AU469" s="1"/>
      <c r="AV469" s="104" t="s">
        <v>1174</v>
      </c>
      <c r="AW469" s="411">
        <v>4</v>
      </c>
      <c r="AX469" s="499">
        <f t="shared" si="47"/>
        <v>1.2392725470149023E-4</v>
      </c>
      <c r="AY469" s="188">
        <v>5</v>
      </c>
      <c r="AZ469" s="410">
        <v>2</v>
      </c>
      <c r="BA469" s="410">
        <v>8</v>
      </c>
      <c r="BB469" s="142">
        <v>4.6875</v>
      </c>
      <c r="BC469" s="142">
        <v>2.1650635094610999</v>
      </c>
      <c r="BD469" s="75"/>
    </row>
    <row r="470" spans="2:56" ht="11.25" customHeight="1" x14ac:dyDescent="0.25">
      <c r="B470" s="113"/>
      <c r="C470" s="104" t="s">
        <v>899</v>
      </c>
      <c r="D470" s="411">
        <v>33</v>
      </c>
      <c r="E470" s="499">
        <f t="shared" si="42"/>
        <v>1.4098467112121264E-4</v>
      </c>
      <c r="F470" s="188">
        <v>3</v>
      </c>
      <c r="G470" s="410">
        <v>1</v>
      </c>
      <c r="H470" s="410">
        <v>15</v>
      </c>
      <c r="I470" s="142">
        <v>13.3406795224977</v>
      </c>
      <c r="J470" s="142">
        <v>3.6524894965622701</v>
      </c>
      <c r="K470" s="1"/>
      <c r="L470" s="104" t="s">
        <v>1040</v>
      </c>
      <c r="M470" s="411">
        <v>8</v>
      </c>
      <c r="N470" s="310">
        <f t="shared" si="43"/>
        <v>1.4560279557367502E-4</v>
      </c>
      <c r="O470" s="410">
        <v>10</v>
      </c>
      <c r="P470" s="410">
        <v>4</v>
      </c>
      <c r="Q470" s="410">
        <v>20</v>
      </c>
      <c r="R470" s="142">
        <v>25.734375</v>
      </c>
      <c r="S470" s="142">
        <v>5.0729059719257599</v>
      </c>
      <c r="T470" s="1"/>
      <c r="U470" s="104" t="s">
        <v>915</v>
      </c>
      <c r="V470" s="411">
        <v>8</v>
      </c>
      <c r="W470" s="499">
        <f t="shared" si="44"/>
        <v>1.0518703569785024E-4</v>
      </c>
      <c r="X470" s="188">
        <v>1</v>
      </c>
      <c r="Y470" s="410">
        <v>1</v>
      </c>
      <c r="Z470" s="410">
        <v>2</v>
      </c>
      <c r="AA470" s="142">
        <v>0.25</v>
      </c>
      <c r="AB470" s="142">
        <v>0.5</v>
      </c>
      <c r="AC470" s="1"/>
      <c r="AD470" s="104" t="s">
        <v>783</v>
      </c>
      <c r="AE470" s="411">
        <v>5</v>
      </c>
      <c r="AF470" s="499">
        <f t="shared" si="45"/>
        <v>1.1193695710575803E-4</v>
      </c>
      <c r="AG470" s="188">
        <v>10</v>
      </c>
      <c r="AH470" s="410">
        <v>1</v>
      </c>
      <c r="AI470" s="410">
        <v>28</v>
      </c>
      <c r="AJ470" s="142">
        <v>88.24</v>
      </c>
      <c r="AK470" s="142">
        <v>9.3936148526539007</v>
      </c>
      <c r="AL470" s="1"/>
      <c r="AM470" s="104" t="s">
        <v>1147</v>
      </c>
      <c r="AN470" s="411">
        <v>3</v>
      </c>
      <c r="AO470" s="499">
        <f t="shared" si="46"/>
        <v>1.1483693155718879E-4</v>
      </c>
      <c r="AP470" s="188">
        <v>14</v>
      </c>
      <c r="AQ470" s="410">
        <v>8</v>
      </c>
      <c r="AR470" s="410">
        <v>24</v>
      </c>
      <c r="AS470" s="142">
        <v>50.6666666666667</v>
      </c>
      <c r="AT470" s="142">
        <v>7.1180521680208697</v>
      </c>
      <c r="AU470" s="1"/>
      <c r="AV470" s="104" t="s">
        <v>1177</v>
      </c>
      <c r="AW470" s="411">
        <v>4</v>
      </c>
      <c r="AX470" s="499">
        <f t="shared" si="47"/>
        <v>1.2392725470149023E-4</v>
      </c>
      <c r="AY470" s="188">
        <v>9</v>
      </c>
      <c r="AZ470" s="410">
        <v>1</v>
      </c>
      <c r="BA470" s="410">
        <v>34</v>
      </c>
      <c r="BB470" s="142">
        <v>204.1875</v>
      </c>
      <c r="BC470" s="142">
        <v>14.289419162443201</v>
      </c>
      <c r="BD470" s="75"/>
    </row>
    <row r="471" spans="2:56" ht="11.25" customHeight="1" x14ac:dyDescent="0.25">
      <c r="B471" s="113"/>
      <c r="C471" s="104" t="s">
        <v>986</v>
      </c>
      <c r="D471" s="411">
        <v>33</v>
      </c>
      <c r="E471" s="499">
        <f t="shared" si="42"/>
        <v>1.4098467112121264E-4</v>
      </c>
      <c r="F471" s="188">
        <v>10</v>
      </c>
      <c r="G471" s="410">
        <v>3</v>
      </c>
      <c r="H471" s="410">
        <v>67</v>
      </c>
      <c r="I471" s="142">
        <v>132.02938475665701</v>
      </c>
      <c r="J471" s="142">
        <v>11.4904040293045</v>
      </c>
      <c r="K471" s="1"/>
      <c r="L471" s="104" t="s">
        <v>1120</v>
      </c>
      <c r="M471" s="411">
        <v>8</v>
      </c>
      <c r="N471" s="310">
        <f t="shared" si="43"/>
        <v>1.4560279557367502E-4</v>
      </c>
      <c r="O471" s="410">
        <v>2</v>
      </c>
      <c r="P471" s="410">
        <v>1</v>
      </c>
      <c r="Q471" s="410">
        <v>6</v>
      </c>
      <c r="R471" s="142">
        <v>2.6875</v>
      </c>
      <c r="S471" s="142">
        <v>1.6393596310755001</v>
      </c>
      <c r="T471" s="1"/>
      <c r="U471" s="104" t="s">
        <v>939</v>
      </c>
      <c r="V471" s="411">
        <v>8</v>
      </c>
      <c r="W471" s="499">
        <f t="shared" si="44"/>
        <v>1.0518703569785024E-4</v>
      </c>
      <c r="X471" s="188">
        <v>1</v>
      </c>
      <c r="Y471" s="410">
        <v>1</v>
      </c>
      <c r="Z471" s="410">
        <v>3</v>
      </c>
      <c r="AA471" s="142">
        <v>0.484375</v>
      </c>
      <c r="AB471" s="142">
        <v>0.69597054535375302</v>
      </c>
      <c r="AC471" s="1"/>
      <c r="AD471" s="104" t="s">
        <v>868</v>
      </c>
      <c r="AE471" s="411">
        <v>5</v>
      </c>
      <c r="AF471" s="499">
        <f t="shared" si="45"/>
        <v>1.1193695710575803E-4</v>
      </c>
      <c r="AG471" s="188">
        <v>21</v>
      </c>
      <c r="AH471" s="410">
        <v>7</v>
      </c>
      <c r="AI471" s="410">
        <v>68</v>
      </c>
      <c r="AJ471" s="142">
        <v>551.44000000000005</v>
      </c>
      <c r="AK471" s="142">
        <v>23.482759633399102</v>
      </c>
      <c r="AL471" s="1"/>
      <c r="AM471" s="104" t="s">
        <v>1175</v>
      </c>
      <c r="AN471" s="411">
        <v>3</v>
      </c>
      <c r="AO471" s="499">
        <f t="shared" si="46"/>
        <v>1.1483693155718879E-4</v>
      </c>
      <c r="AP471" s="188">
        <v>7</v>
      </c>
      <c r="AQ471" s="410">
        <v>4</v>
      </c>
      <c r="AR471" s="410">
        <v>11</v>
      </c>
      <c r="AS471" s="142">
        <v>8.2222222222222197</v>
      </c>
      <c r="AT471" s="142">
        <v>2.86744175568088</v>
      </c>
      <c r="AU471" s="1"/>
      <c r="AV471" s="104" t="s">
        <v>1193</v>
      </c>
      <c r="AW471" s="411">
        <v>4</v>
      </c>
      <c r="AX471" s="499">
        <f t="shared" si="47"/>
        <v>1.2392725470149023E-4</v>
      </c>
      <c r="AY471" s="188">
        <v>6</v>
      </c>
      <c r="AZ471" s="410">
        <v>3</v>
      </c>
      <c r="BA471" s="410">
        <v>13</v>
      </c>
      <c r="BB471" s="142">
        <v>17</v>
      </c>
      <c r="BC471" s="142">
        <v>4.1231056256176597</v>
      </c>
      <c r="BD471" s="75"/>
    </row>
    <row r="472" spans="2:56" ht="11.25" customHeight="1" x14ac:dyDescent="0.25">
      <c r="B472" s="113"/>
      <c r="C472" s="104" t="s">
        <v>1079</v>
      </c>
      <c r="D472" s="411">
        <v>33</v>
      </c>
      <c r="E472" s="499">
        <f t="shared" si="42"/>
        <v>1.4098467112121264E-4</v>
      </c>
      <c r="F472" s="188">
        <v>6</v>
      </c>
      <c r="G472" s="410">
        <v>3</v>
      </c>
      <c r="H472" s="410">
        <v>17</v>
      </c>
      <c r="I472" s="142">
        <v>13.522497704315899</v>
      </c>
      <c r="J472" s="142">
        <v>3.67729488949634</v>
      </c>
      <c r="K472" s="1"/>
      <c r="L472" s="104" t="s">
        <v>1169</v>
      </c>
      <c r="M472" s="411">
        <v>8</v>
      </c>
      <c r="N472" s="310">
        <f t="shared" si="43"/>
        <v>1.4560279557367502E-4</v>
      </c>
      <c r="O472" s="410">
        <v>1</v>
      </c>
      <c r="P472" s="410">
        <v>1</v>
      </c>
      <c r="Q472" s="410">
        <v>5</v>
      </c>
      <c r="R472" s="142">
        <v>1.734375</v>
      </c>
      <c r="S472" s="142">
        <v>1.3169567191065901</v>
      </c>
      <c r="T472" s="1"/>
      <c r="U472" s="104" t="s">
        <v>986</v>
      </c>
      <c r="V472" s="411">
        <v>8</v>
      </c>
      <c r="W472" s="499">
        <f t="shared" si="44"/>
        <v>1.0518703569785024E-4</v>
      </c>
      <c r="X472" s="188">
        <v>15</v>
      </c>
      <c r="Y472" s="410">
        <v>3</v>
      </c>
      <c r="Z472" s="410">
        <v>67</v>
      </c>
      <c r="AA472" s="142">
        <v>393.4375</v>
      </c>
      <c r="AB472" s="142">
        <v>19.835259010156602</v>
      </c>
      <c r="AC472" s="1"/>
      <c r="AD472" s="104" t="s">
        <v>918</v>
      </c>
      <c r="AE472" s="411">
        <v>5</v>
      </c>
      <c r="AF472" s="499">
        <f t="shared" si="45"/>
        <v>1.1193695710575803E-4</v>
      </c>
      <c r="AG472" s="188">
        <v>2</v>
      </c>
      <c r="AH472" s="410">
        <v>1</v>
      </c>
      <c r="AI472" s="410">
        <v>3</v>
      </c>
      <c r="AJ472" s="142">
        <v>0.56000000000000005</v>
      </c>
      <c r="AK472" s="142">
        <v>0.748331477354788</v>
      </c>
      <c r="AL472" s="1"/>
      <c r="AM472" s="104" t="s">
        <v>745</v>
      </c>
      <c r="AN472" s="411">
        <v>2</v>
      </c>
      <c r="AO472" s="499">
        <f t="shared" si="46"/>
        <v>7.65579543714592E-5</v>
      </c>
      <c r="AP472" s="188">
        <v>5</v>
      </c>
      <c r="AQ472" s="410">
        <v>5</v>
      </c>
      <c r="AR472" s="410">
        <v>6</v>
      </c>
      <c r="AS472" s="142">
        <v>0.25</v>
      </c>
      <c r="AT472" s="142">
        <v>0.5</v>
      </c>
      <c r="AU472" s="1"/>
      <c r="AV472" s="104" t="s">
        <v>734</v>
      </c>
      <c r="AW472" s="411">
        <v>3</v>
      </c>
      <c r="AX472" s="499">
        <f t="shared" si="47"/>
        <v>9.294544102611767E-5</v>
      </c>
      <c r="AY472" s="188">
        <v>11</v>
      </c>
      <c r="AZ472" s="410">
        <v>7</v>
      </c>
      <c r="BA472" s="410">
        <v>19</v>
      </c>
      <c r="BB472" s="142">
        <v>29.5555555555556</v>
      </c>
      <c r="BC472" s="142">
        <v>5.4365021434333602</v>
      </c>
      <c r="BD472" s="75"/>
    </row>
    <row r="473" spans="2:56" ht="11.25" customHeight="1" x14ac:dyDescent="0.25">
      <c r="B473" s="113"/>
      <c r="C473" s="104" t="s">
        <v>1169</v>
      </c>
      <c r="D473" s="411">
        <v>32</v>
      </c>
      <c r="E473" s="499">
        <f t="shared" si="42"/>
        <v>1.3671240835996378E-4</v>
      </c>
      <c r="F473" s="188">
        <v>1</v>
      </c>
      <c r="G473" s="410">
        <v>1</v>
      </c>
      <c r="H473" s="410">
        <v>5</v>
      </c>
      <c r="I473" s="142">
        <v>0.7646484375</v>
      </c>
      <c r="J473" s="142">
        <v>0.87444178622707602</v>
      </c>
      <c r="K473" s="1"/>
      <c r="L473" s="104" t="s">
        <v>832</v>
      </c>
      <c r="M473" s="411">
        <v>7</v>
      </c>
      <c r="N473" s="310">
        <f t="shared" si="43"/>
        <v>1.2740244612696565E-4</v>
      </c>
      <c r="O473" s="410">
        <v>1</v>
      </c>
      <c r="P473" s="410">
        <v>1</v>
      </c>
      <c r="Q473" s="410">
        <v>3</v>
      </c>
      <c r="R473" s="142">
        <v>0.48979591836734698</v>
      </c>
      <c r="S473" s="142">
        <v>0.69985421222376498</v>
      </c>
      <c r="T473" s="1"/>
      <c r="U473" s="104" t="s">
        <v>1039</v>
      </c>
      <c r="V473" s="411">
        <v>8</v>
      </c>
      <c r="W473" s="499">
        <f t="shared" si="44"/>
        <v>1.0518703569785024E-4</v>
      </c>
      <c r="X473" s="188">
        <v>2</v>
      </c>
      <c r="Y473" s="410">
        <v>1</v>
      </c>
      <c r="Z473" s="410">
        <v>6</v>
      </c>
      <c r="AA473" s="142">
        <v>2.734375</v>
      </c>
      <c r="AB473" s="142">
        <v>1.65359456941537</v>
      </c>
      <c r="AC473" s="1"/>
      <c r="AD473" s="104" t="s">
        <v>1029</v>
      </c>
      <c r="AE473" s="411">
        <v>5</v>
      </c>
      <c r="AF473" s="499">
        <f t="shared" si="45"/>
        <v>1.1193695710575803E-4</v>
      </c>
      <c r="AG473" s="188">
        <v>2</v>
      </c>
      <c r="AH473" s="410">
        <v>1</v>
      </c>
      <c r="AI473" s="410">
        <v>7</v>
      </c>
      <c r="AJ473" s="142">
        <v>5.44</v>
      </c>
      <c r="AK473" s="142">
        <v>2.3323807579381199</v>
      </c>
      <c r="AL473" s="1"/>
      <c r="AM473" s="104" t="s">
        <v>756</v>
      </c>
      <c r="AN473" s="411">
        <v>2</v>
      </c>
      <c r="AO473" s="499">
        <f t="shared" si="46"/>
        <v>7.65579543714592E-5</v>
      </c>
      <c r="AP473" s="188">
        <v>6</v>
      </c>
      <c r="AQ473" s="410">
        <v>6</v>
      </c>
      <c r="AR473" s="410">
        <v>6</v>
      </c>
      <c r="AS473" s="142">
        <v>0</v>
      </c>
      <c r="AT473" s="142">
        <v>0</v>
      </c>
      <c r="AU473" s="1"/>
      <c r="AV473" s="104" t="s">
        <v>757</v>
      </c>
      <c r="AW473" s="411">
        <v>3</v>
      </c>
      <c r="AX473" s="499">
        <f t="shared" si="47"/>
        <v>9.294544102611767E-5</v>
      </c>
      <c r="AY473" s="188">
        <v>9</v>
      </c>
      <c r="AZ473" s="410">
        <v>5</v>
      </c>
      <c r="BA473" s="410">
        <v>14</v>
      </c>
      <c r="BB473" s="142">
        <v>14</v>
      </c>
      <c r="BC473" s="142">
        <v>3.74165738677394</v>
      </c>
      <c r="BD473" s="75"/>
    </row>
    <row r="474" spans="2:56" ht="11.25" customHeight="1" x14ac:dyDescent="0.25">
      <c r="B474" s="113"/>
      <c r="C474" s="104" t="s">
        <v>835</v>
      </c>
      <c r="D474" s="411">
        <v>30</v>
      </c>
      <c r="E474" s="499">
        <f t="shared" si="42"/>
        <v>1.2816788283746602E-4</v>
      </c>
      <c r="F474" s="188">
        <v>2</v>
      </c>
      <c r="G474" s="410">
        <v>1</v>
      </c>
      <c r="H474" s="410">
        <v>20</v>
      </c>
      <c r="I474" s="142">
        <v>14.432222222222199</v>
      </c>
      <c r="J474" s="142">
        <v>3.79897647034332</v>
      </c>
      <c r="K474" s="1"/>
      <c r="L474" s="104" t="s">
        <v>899</v>
      </c>
      <c r="M474" s="411">
        <v>7</v>
      </c>
      <c r="N474" s="310">
        <f t="shared" si="43"/>
        <v>1.2740244612696565E-4</v>
      </c>
      <c r="O474" s="410">
        <v>2</v>
      </c>
      <c r="P474" s="410">
        <v>1</v>
      </c>
      <c r="Q474" s="410">
        <v>5</v>
      </c>
      <c r="R474" s="142">
        <v>1.83673469387755</v>
      </c>
      <c r="S474" s="142">
        <v>1.35526185435788</v>
      </c>
      <c r="T474" s="1"/>
      <c r="U474" s="104" t="s">
        <v>1066</v>
      </c>
      <c r="V474" s="411">
        <v>8</v>
      </c>
      <c r="W474" s="499">
        <f t="shared" si="44"/>
        <v>1.0518703569785024E-4</v>
      </c>
      <c r="X474" s="188">
        <v>24</v>
      </c>
      <c r="Y474" s="410">
        <v>9</v>
      </c>
      <c r="Z474" s="410">
        <v>67</v>
      </c>
      <c r="AA474" s="142">
        <v>314.859375</v>
      </c>
      <c r="AB474" s="142">
        <v>17.744277246481499</v>
      </c>
      <c r="AC474" s="1"/>
      <c r="AD474" s="104" t="s">
        <v>1079</v>
      </c>
      <c r="AE474" s="411">
        <v>5</v>
      </c>
      <c r="AF474" s="499">
        <f t="shared" si="45"/>
        <v>1.1193695710575803E-4</v>
      </c>
      <c r="AG474" s="188">
        <v>7</v>
      </c>
      <c r="AH474" s="410">
        <v>3</v>
      </c>
      <c r="AI474" s="410">
        <v>16</v>
      </c>
      <c r="AJ474" s="142">
        <v>23.76</v>
      </c>
      <c r="AK474" s="142">
        <v>4.8744230427815802</v>
      </c>
      <c r="AL474" s="1"/>
      <c r="AM474" s="104" t="s">
        <v>757</v>
      </c>
      <c r="AN474" s="411">
        <v>2</v>
      </c>
      <c r="AO474" s="499">
        <f t="shared" si="46"/>
        <v>7.65579543714592E-5</v>
      </c>
      <c r="AP474" s="188">
        <v>12</v>
      </c>
      <c r="AQ474" s="410">
        <v>11</v>
      </c>
      <c r="AR474" s="410">
        <v>14</v>
      </c>
      <c r="AS474" s="142">
        <v>2.25</v>
      </c>
      <c r="AT474" s="142">
        <v>1.5</v>
      </c>
      <c r="AU474" s="1"/>
      <c r="AV474" s="104" t="s">
        <v>758</v>
      </c>
      <c r="AW474" s="411">
        <v>3</v>
      </c>
      <c r="AX474" s="499">
        <f t="shared" si="47"/>
        <v>9.294544102611767E-5</v>
      </c>
      <c r="AY474" s="188">
        <v>11</v>
      </c>
      <c r="AZ474" s="410">
        <v>5</v>
      </c>
      <c r="BA474" s="410">
        <v>22</v>
      </c>
      <c r="BB474" s="142">
        <v>60.6666666666667</v>
      </c>
      <c r="BC474" s="142">
        <v>7.7888809636986096</v>
      </c>
      <c r="BD474" s="75"/>
    </row>
    <row r="475" spans="2:56" ht="11.25" customHeight="1" x14ac:dyDescent="0.25">
      <c r="B475" s="113"/>
      <c r="C475" s="104" t="s">
        <v>917</v>
      </c>
      <c r="D475" s="411">
        <v>29</v>
      </c>
      <c r="E475" s="499">
        <f t="shared" si="42"/>
        <v>1.2389562007621716E-4</v>
      </c>
      <c r="F475" s="188">
        <v>1</v>
      </c>
      <c r="G475" s="410">
        <v>1</v>
      </c>
      <c r="H475" s="410">
        <v>10</v>
      </c>
      <c r="I475" s="142">
        <v>3.1985731272294902</v>
      </c>
      <c r="J475" s="142">
        <v>1.78845551446758</v>
      </c>
      <c r="K475" s="1"/>
      <c r="L475" s="104" t="s">
        <v>999</v>
      </c>
      <c r="M475" s="411">
        <v>7</v>
      </c>
      <c r="N475" s="310">
        <f t="shared" si="43"/>
        <v>1.2740244612696565E-4</v>
      </c>
      <c r="O475" s="410">
        <v>31</v>
      </c>
      <c r="P475" s="410">
        <v>1</v>
      </c>
      <c r="Q475" s="410">
        <v>93</v>
      </c>
      <c r="R475" s="142">
        <v>790.20408163265301</v>
      </c>
      <c r="S475" s="142">
        <v>28.1105688599974</v>
      </c>
      <c r="T475" s="1"/>
      <c r="U475" s="104" t="s">
        <v>1119</v>
      </c>
      <c r="V475" s="411">
        <v>8</v>
      </c>
      <c r="W475" s="499">
        <f t="shared" si="44"/>
        <v>1.0518703569785024E-4</v>
      </c>
      <c r="X475" s="188">
        <v>9</v>
      </c>
      <c r="Y475" s="410">
        <v>2</v>
      </c>
      <c r="Z475" s="410">
        <v>21</v>
      </c>
      <c r="AA475" s="142">
        <v>58.484375</v>
      </c>
      <c r="AB475" s="142">
        <v>7.6475077639712099</v>
      </c>
      <c r="AC475" s="1"/>
      <c r="AD475" s="104" t="s">
        <v>1117</v>
      </c>
      <c r="AE475" s="411">
        <v>5</v>
      </c>
      <c r="AF475" s="499">
        <f t="shared" si="45"/>
        <v>1.1193695710575803E-4</v>
      </c>
      <c r="AG475" s="188">
        <v>2</v>
      </c>
      <c r="AH475" s="410">
        <v>1</v>
      </c>
      <c r="AI475" s="410">
        <v>5</v>
      </c>
      <c r="AJ475" s="142">
        <v>2.56</v>
      </c>
      <c r="AK475" s="142">
        <v>1.6</v>
      </c>
      <c r="AL475" s="1"/>
      <c r="AM475" s="104" t="s">
        <v>796</v>
      </c>
      <c r="AN475" s="411">
        <v>2</v>
      </c>
      <c r="AO475" s="499">
        <f t="shared" si="46"/>
        <v>7.65579543714592E-5</v>
      </c>
      <c r="AP475" s="188">
        <v>11</v>
      </c>
      <c r="AQ475" s="410">
        <v>9</v>
      </c>
      <c r="AR475" s="410">
        <v>14</v>
      </c>
      <c r="AS475" s="142">
        <v>6.25</v>
      </c>
      <c r="AT475" s="142">
        <v>2.5</v>
      </c>
      <c r="AU475" s="1"/>
      <c r="AV475" s="104" t="s">
        <v>783</v>
      </c>
      <c r="AW475" s="411">
        <v>3</v>
      </c>
      <c r="AX475" s="499">
        <f t="shared" si="47"/>
        <v>9.294544102611767E-5</v>
      </c>
      <c r="AY475" s="188">
        <v>11</v>
      </c>
      <c r="AZ475" s="410">
        <v>2</v>
      </c>
      <c r="BA475" s="410">
        <v>18</v>
      </c>
      <c r="BB475" s="142">
        <v>46.2222222222222</v>
      </c>
      <c r="BC475" s="142">
        <v>6.7986926847903799</v>
      </c>
      <c r="BD475" s="75"/>
    </row>
    <row r="476" spans="2:56" ht="11.25" customHeight="1" x14ac:dyDescent="0.25">
      <c r="B476" s="113"/>
      <c r="C476" s="104" t="s">
        <v>861</v>
      </c>
      <c r="D476" s="411">
        <v>28</v>
      </c>
      <c r="E476" s="499">
        <f t="shared" si="42"/>
        <v>1.1962335731496831E-4</v>
      </c>
      <c r="F476" s="188">
        <v>4</v>
      </c>
      <c r="G476" s="410">
        <v>1</v>
      </c>
      <c r="H476" s="410">
        <v>22</v>
      </c>
      <c r="I476" s="142">
        <v>18.8520408163265</v>
      </c>
      <c r="J476" s="142">
        <v>4.3418936901226104</v>
      </c>
      <c r="K476" s="1"/>
      <c r="L476" s="104" t="s">
        <v>1092</v>
      </c>
      <c r="M476" s="411">
        <v>7</v>
      </c>
      <c r="N476" s="310">
        <f t="shared" si="43"/>
        <v>1.2740244612696565E-4</v>
      </c>
      <c r="O476" s="410">
        <v>2</v>
      </c>
      <c r="P476" s="410">
        <v>1</v>
      </c>
      <c r="Q476" s="410">
        <v>8</v>
      </c>
      <c r="R476" s="142">
        <v>5.5510204081632697</v>
      </c>
      <c r="S476" s="142">
        <v>2.3560603574958101</v>
      </c>
      <c r="T476" s="1"/>
      <c r="U476" s="104" t="s">
        <v>731</v>
      </c>
      <c r="V476" s="411">
        <v>7</v>
      </c>
      <c r="W476" s="499">
        <f t="shared" si="44"/>
        <v>9.2038656235618962E-5</v>
      </c>
      <c r="X476" s="188">
        <v>10</v>
      </c>
      <c r="Y476" s="410">
        <v>2</v>
      </c>
      <c r="Z476" s="410">
        <v>20</v>
      </c>
      <c r="AA476" s="142">
        <v>38.530612244898002</v>
      </c>
      <c r="AB476" s="142">
        <v>6.2073031378286903</v>
      </c>
      <c r="AC476" s="1"/>
      <c r="AD476" s="104" t="s">
        <v>757</v>
      </c>
      <c r="AE476" s="411">
        <v>4</v>
      </c>
      <c r="AF476" s="499">
        <f t="shared" si="45"/>
        <v>8.9549565684606436E-5</v>
      </c>
      <c r="AG476" s="188">
        <v>8</v>
      </c>
      <c r="AH476" s="410">
        <v>3</v>
      </c>
      <c r="AI476" s="410">
        <v>11</v>
      </c>
      <c r="AJ476" s="142">
        <v>9.5</v>
      </c>
      <c r="AK476" s="142">
        <v>3.0822070014844898</v>
      </c>
      <c r="AL476" s="1"/>
      <c r="AM476" s="104" t="s">
        <v>831</v>
      </c>
      <c r="AN476" s="411">
        <v>2</v>
      </c>
      <c r="AO476" s="499">
        <f t="shared" si="46"/>
        <v>7.65579543714592E-5</v>
      </c>
      <c r="AP476" s="188">
        <v>1</v>
      </c>
      <c r="AQ476" s="410">
        <v>1</v>
      </c>
      <c r="AR476" s="410">
        <v>1</v>
      </c>
      <c r="AS476" s="142">
        <v>0</v>
      </c>
      <c r="AT476" s="142">
        <v>0</v>
      </c>
      <c r="AU476" s="1"/>
      <c r="AV476" s="104" t="s">
        <v>784</v>
      </c>
      <c r="AW476" s="411">
        <v>3</v>
      </c>
      <c r="AX476" s="499">
        <f t="shared" si="47"/>
        <v>9.294544102611767E-5</v>
      </c>
      <c r="AY476" s="188">
        <v>16</v>
      </c>
      <c r="AZ476" s="410">
        <v>4</v>
      </c>
      <c r="BA476" s="410">
        <v>28</v>
      </c>
      <c r="BB476" s="142">
        <v>96.8888888888889</v>
      </c>
      <c r="BC476" s="142">
        <v>9.8432153734889294</v>
      </c>
      <c r="BD476" s="75"/>
    </row>
    <row r="477" spans="2:56" ht="11.25" customHeight="1" x14ac:dyDescent="0.25">
      <c r="B477" s="113"/>
      <c r="C477" s="104" t="s">
        <v>832</v>
      </c>
      <c r="D477" s="411">
        <v>27</v>
      </c>
      <c r="E477" s="499">
        <f t="shared" si="42"/>
        <v>1.1535109455371943E-4</v>
      </c>
      <c r="F477" s="188">
        <v>1</v>
      </c>
      <c r="G477" s="410">
        <v>1</v>
      </c>
      <c r="H477" s="410">
        <v>6</v>
      </c>
      <c r="I477" s="142">
        <v>1.20438957475995</v>
      </c>
      <c r="J477" s="142">
        <v>1.09744684370586</v>
      </c>
      <c r="K477" s="1"/>
      <c r="L477" s="104" t="s">
        <v>1107</v>
      </c>
      <c r="M477" s="411">
        <v>7</v>
      </c>
      <c r="N477" s="310">
        <f t="shared" si="43"/>
        <v>1.2740244612696565E-4</v>
      </c>
      <c r="O477" s="410">
        <v>10</v>
      </c>
      <c r="P477" s="410">
        <v>2</v>
      </c>
      <c r="Q477" s="410">
        <v>22</v>
      </c>
      <c r="R477" s="142">
        <v>34.4897959183673</v>
      </c>
      <c r="S477" s="142">
        <v>5.8728013688841303</v>
      </c>
      <c r="T477" s="1"/>
      <c r="U477" s="104" t="s">
        <v>817</v>
      </c>
      <c r="V477" s="411">
        <v>7</v>
      </c>
      <c r="W477" s="499">
        <f t="shared" si="44"/>
        <v>9.2038656235618962E-5</v>
      </c>
      <c r="X477" s="188">
        <v>2</v>
      </c>
      <c r="Y477" s="410">
        <v>1</v>
      </c>
      <c r="Z477" s="410">
        <v>6</v>
      </c>
      <c r="AA477" s="142">
        <v>2.77551020408163</v>
      </c>
      <c r="AB477" s="142">
        <v>1.66598625567009</v>
      </c>
      <c r="AC477" s="1"/>
      <c r="AD477" s="104" t="s">
        <v>792</v>
      </c>
      <c r="AE477" s="411">
        <v>4</v>
      </c>
      <c r="AF477" s="499">
        <f t="shared" si="45"/>
        <v>8.9549565684606436E-5</v>
      </c>
      <c r="AG477" s="188">
        <v>5</v>
      </c>
      <c r="AH477" s="410">
        <v>4</v>
      </c>
      <c r="AI477" s="410">
        <v>7</v>
      </c>
      <c r="AJ477" s="142">
        <v>1.5</v>
      </c>
      <c r="AK477" s="142">
        <v>1.2247448713915901</v>
      </c>
      <c r="AL477" s="1"/>
      <c r="AM477" s="104" t="s">
        <v>832</v>
      </c>
      <c r="AN477" s="411">
        <v>2</v>
      </c>
      <c r="AO477" s="499">
        <f t="shared" si="46"/>
        <v>7.65579543714592E-5</v>
      </c>
      <c r="AP477" s="188">
        <v>1</v>
      </c>
      <c r="AQ477" s="410">
        <v>1</v>
      </c>
      <c r="AR477" s="410">
        <v>1</v>
      </c>
      <c r="AS477" s="142">
        <v>0</v>
      </c>
      <c r="AT477" s="142">
        <v>0</v>
      </c>
      <c r="AU477" s="1"/>
      <c r="AV477" s="104" t="s">
        <v>857</v>
      </c>
      <c r="AW477" s="411">
        <v>3</v>
      </c>
      <c r="AX477" s="499">
        <f t="shared" si="47"/>
        <v>9.294544102611767E-5</v>
      </c>
      <c r="AY477" s="188">
        <v>5</v>
      </c>
      <c r="AZ477" s="410">
        <v>1</v>
      </c>
      <c r="BA477" s="410">
        <v>8</v>
      </c>
      <c r="BB477" s="142">
        <v>8.6666666666666696</v>
      </c>
      <c r="BC477" s="142">
        <v>2.9439202887759501</v>
      </c>
      <c r="BD477" s="75"/>
    </row>
    <row r="478" spans="2:56" ht="11.25" customHeight="1" x14ac:dyDescent="0.25">
      <c r="B478" s="113"/>
      <c r="C478" s="104" t="s">
        <v>865</v>
      </c>
      <c r="D478" s="411">
        <v>27</v>
      </c>
      <c r="E478" s="499">
        <f t="shared" si="42"/>
        <v>1.1535109455371943E-4</v>
      </c>
      <c r="F478" s="188">
        <v>2</v>
      </c>
      <c r="G478" s="410">
        <v>1</v>
      </c>
      <c r="H478" s="410">
        <v>12</v>
      </c>
      <c r="I478" s="142">
        <v>6.4636488340192004</v>
      </c>
      <c r="J478" s="142">
        <v>2.5423707113674801</v>
      </c>
      <c r="K478" s="1"/>
      <c r="L478" s="104" t="s">
        <v>1108</v>
      </c>
      <c r="M478" s="411">
        <v>7</v>
      </c>
      <c r="N478" s="310">
        <f t="shared" si="43"/>
        <v>1.2740244612696565E-4</v>
      </c>
      <c r="O478" s="410">
        <v>29</v>
      </c>
      <c r="P478" s="410">
        <v>11</v>
      </c>
      <c r="Q478" s="410">
        <v>86</v>
      </c>
      <c r="R478" s="142">
        <v>569.71428571428601</v>
      </c>
      <c r="S478" s="142">
        <v>23.868688395349398</v>
      </c>
      <c r="T478" s="1"/>
      <c r="U478" s="104" t="s">
        <v>861</v>
      </c>
      <c r="V478" s="411">
        <v>7</v>
      </c>
      <c r="W478" s="499">
        <f t="shared" si="44"/>
        <v>9.2038656235618962E-5</v>
      </c>
      <c r="X478" s="188">
        <v>5</v>
      </c>
      <c r="Y478" s="410">
        <v>1</v>
      </c>
      <c r="Z478" s="410">
        <v>11</v>
      </c>
      <c r="AA478" s="142">
        <v>13.714285714285699</v>
      </c>
      <c r="AB478" s="142">
        <v>3.7032803990902101</v>
      </c>
      <c r="AC478" s="1"/>
      <c r="AD478" s="104" t="s">
        <v>796</v>
      </c>
      <c r="AE478" s="411">
        <v>4</v>
      </c>
      <c r="AF478" s="499">
        <f t="shared" si="45"/>
        <v>8.9549565684606436E-5</v>
      </c>
      <c r="AG478" s="188">
        <v>11</v>
      </c>
      <c r="AH478" s="410">
        <v>1</v>
      </c>
      <c r="AI478" s="410">
        <v>37</v>
      </c>
      <c r="AJ478" s="142">
        <v>228</v>
      </c>
      <c r="AK478" s="142">
        <v>15.0996688705415</v>
      </c>
      <c r="AL478" s="1"/>
      <c r="AM478" s="104" t="s">
        <v>835</v>
      </c>
      <c r="AN478" s="411">
        <v>2</v>
      </c>
      <c r="AO478" s="499">
        <f t="shared" si="46"/>
        <v>7.65579543714592E-5</v>
      </c>
      <c r="AP478" s="188">
        <v>1</v>
      </c>
      <c r="AQ478" s="410">
        <v>1</v>
      </c>
      <c r="AR478" s="410">
        <v>1</v>
      </c>
      <c r="AS478" s="142">
        <v>0</v>
      </c>
      <c r="AT478" s="142">
        <v>0</v>
      </c>
      <c r="AU478" s="1"/>
      <c r="AV478" s="104" t="s">
        <v>858</v>
      </c>
      <c r="AW478" s="411">
        <v>3</v>
      </c>
      <c r="AX478" s="499">
        <f t="shared" si="47"/>
        <v>9.294544102611767E-5</v>
      </c>
      <c r="AY478" s="188">
        <v>2</v>
      </c>
      <c r="AZ478" s="410">
        <v>1</v>
      </c>
      <c r="BA478" s="410">
        <v>6</v>
      </c>
      <c r="BB478" s="142">
        <v>5.5555555555555598</v>
      </c>
      <c r="BC478" s="142">
        <v>2.3570226039551598</v>
      </c>
      <c r="BD478" s="75"/>
    </row>
    <row r="479" spans="2:56" ht="11.25" customHeight="1" x14ac:dyDescent="0.25">
      <c r="B479" s="113"/>
      <c r="C479" s="104" t="s">
        <v>892</v>
      </c>
      <c r="D479" s="411">
        <v>27</v>
      </c>
      <c r="E479" s="499">
        <f t="shared" si="42"/>
        <v>1.1535109455371943E-4</v>
      </c>
      <c r="F479" s="188">
        <v>6</v>
      </c>
      <c r="G479" s="410">
        <v>2</v>
      </c>
      <c r="H479" s="410">
        <v>30</v>
      </c>
      <c r="I479" s="142">
        <v>26.6913580246914</v>
      </c>
      <c r="J479" s="142">
        <v>5.1663679722500797</v>
      </c>
      <c r="K479" s="1"/>
      <c r="L479" s="104" t="s">
        <v>1203</v>
      </c>
      <c r="M479" s="411">
        <v>7</v>
      </c>
      <c r="N479" s="310">
        <f t="shared" si="43"/>
        <v>1.2740244612696565E-4</v>
      </c>
      <c r="O479" s="410">
        <v>7</v>
      </c>
      <c r="P479" s="410">
        <v>1</v>
      </c>
      <c r="Q479" s="410">
        <v>20</v>
      </c>
      <c r="R479" s="142">
        <v>51.061224489795897</v>
      </c>
      <c r="S479" s="142">
        <v>7.1457137145141703</v>
      </c>
      <c r="T479" s="1"/>
      <c r="U479" s="104" t="s">
        <v>899</v>
      </c>
      <c r="V479" s="411">
        <v>7</v>
      </c>
      <c r="W479" s="499">
        <f t="shared" si="44"/>
        <v>9.2038656235618962E-5</v>
      </c>
      <c r="X479" s="188">
        <v>5</v>
      </c>
      <c r="Y479" s="410">
        <v>1</v>
      </c>
      <c r="Z479" s="410">
        <v>14</v>
      </c>
      <c r="AA479" s="142">
        <v>26.6938775510204</v>
      </c>
      <c r="AB479" s="142">
        <v>5.1666118057214598</v>
      </c>
      <c r="AC479" s="1"/>
      <c r="AD479" s="104" t="s">
        <v>817</v>
      </c>
      <c r="AE479" s="411">
        <v>4</v>
      </c>
      <c r="AF479" s="499">
        <f t="shared" si="45"/>
        <v>8.9549565684606436E-5</v>
      </c>
      <c r="AG479" s="188">
        <v>7</v>
      </c>
      <c r="AH479" s="410">
        <v>4</v>
      </c>
      <c r="AI479" s="410">
        <v>12</v>
      </c>
      <c r="AJ479" s="142">
        <v>9.6875</v>
      </c>
      <c r="AK479" s="142">
        <v>3.11247489949718</v>
      </c>
      <c r="AL479" s="1"/>
      <c r="AM479" s="104" t="s">
        <v>934</v>
      </c>
      <c r="AN479" s="411">
        <v>2</v>
      </c>
      <c r="AO479" s="499">
        <f t="shared" si="46"/>
        <v>7.65579543714592E-5</v>
      </c>
      <c r="AP479" s="188">
        <v>1</v>
      </c>
      <c r="AQ479" s="410">
        <v>1</v>
      </c>
      <c r="AR479" s="410">
        <v>1</v>
      </c>
      <c r="AS479" s="142">
        <v>0</v>
      </c>
      <c r="AT479" s="142">
        <v>0</v>
      </c>
      <c r="AU479" s="1"/>
      <c r="AV479" s="104" t="s">
        <v>861</v>
      </c>
      <c r="AW479" s="411">
        <v>3</v>
      </c>
      <c r="AX479" s="499">
        <f t="shared" si="47"/>
        <v>9.294544102611767E-5</v>
      </c>
      <c r="AY479" s="188">
        <v>2</v>
      </c>
      <c r="AZ479" s="410">
        <v>1</v>
      </c>
      <c r="BA479" s="410">
        <v>5</v>
      </c>
      <c r="BB479" s="142">
        <v>2.8888888888888902</v>
      </c>
      <c r="BC479" s="142">
        <v>1.6996731711975901</v>
      </c>
      <c r="BD479" s="75"/>
    </row>
    <row r="480" spans="2:56" ht="11.25" customHeight="1" x14ac:dyDescent="0.25">
      <c r="B480" s="113"/>
      <c r="C480" s="104" t="s">
        <v>1029</v>
      </c>
      <c r="D480" s="411">
        <v>27</v>
      </c>
      <c r="E480" s="499">
        <f t="shared" si="42"/>
        <v>1.1535109455371943E-4</v>
      </c>
      <c r="F480" s="188">
        <v>5</v>
      </c>
      <c r="G480" s="410">
        <v>1</v>
      </c>
      <c r="H480" s="410">
        <v>88</v>
      </c>
      <c r="I480" s="142">
        <v>268.17283950617298</v>
      </c>
      <c r="J480" s="142">
        <v>16.375983619501199</v>
      </c>
      <c r="K480" s="1"/>
      <c r="L480" s="104" t="s">
        <v>817</v>
      </c>
      <c r="M480" s="411">
        <v>6</v>
      </c>
      <c r="N480" s="310">
        <f t="shared" si="43"/>
        <v>1.0920209668025626E-4</v>
      </c>
      <c r="O480" s="410">
        <v>8</v>
      </c>
      <c r="P480" s="410">
        <v>1</v>
      </c>
      <c r="Q480" s="410">
        <v>15</v>
      </c>
      <c r="R480" s="142">
        <v>20.8888888888889</v>
      </c>
      <c r="S480" s="142">
        <v>4.5704364002673596</v>
      </c>
      <c r="T480" s="1"/>
      <c r="U480" s="104" t="s">
        <v>934</v>
      </c>
      <c r="V480" s="411">
        <v>7</v>
      </c>
      <c r="W480" s="499">
        <f t="shared" si="44"/>
        <v>9.2038656235618962E-5</v>
      </c>
      <c r="X480" s="188">
        <v>3</v>
      </c>
      <c r="Y480" s="410">
        <v>1</v>
      </c>
      <c r="Z480" s="410">
        <v>9</v>
      </c>
      <c r="AA480" s="142">
        <v>11.5510204081633</v>
      </c>
      <c r="AB480" s="142">
        <v>3.3986792152486598</v>
      </c>
      <c r="AC480" s="1"/>
      <c r="AD480" s="104" t="s">
        <v>888</v>
      </c>
      <c r="AE480" s="411">
        <v>4</v>
      </c>
      <c r="AF480" s="499">
        <f t="shared" si="45"/>
        <v>8.9549565684606436E-5</v>
      </c>
      <c r="AG480" s="188">
        <v>19</v>
      </c>
      <c r="AH480" s="410">
        <v>10</v>
      </c>
      <c r="AI480" s="410">
        <v>34</v>
      </c>
      <c r="AJ480" s="142">
        <v>82.75</v>
      </c>
      <c r="AK480" s="142">
        <v>9.0967026993301303</v>
      </c>
      <c r="AL480" s="1"/>
      <c r="AM480" s="104" t="s">
        <v>1000</v>
      </c>
      <c r="AN480" s="411">
        <v>2</v>
      </c>
      <c r="AO480" s="499">
        <f t="shared" si="46"/>
        <v>7.65579543714592E-5</v>
      </c>
      <c r="AP480" s="188">
        <v>4</v>
      </c>
      <c r="AQ480" s="410">
        <v>4</v>
      </c>
      <c r="AR480" s="410">
        <v>5</v>
      </c>
      <c r="AS480" s="142">
        <v>0.25</v>
      </c>
      <c r="AT480" s="142">
        <v>0.5</v>
      </c>
      <c r="AU480" s="1"/>
      <c r="AV480" s="104" t="s">
        <v>888</v>
      </c>
      <c r="AW480" s="411">
        <v>3</v>
      </c>
      <c r="AX480" s="499">
        <f t="shared" si="47"/>
        <v>9.294544102611767E-5</v>
      </c>
      <c r="AY480" s="188">
        <v>20</v>
      </c>
      <c r="AZ480" s="410">
        <v>19</v>
      </c>
      <c r="BA480" s="410">
        <v>22</v>
      </c>
      <c r="BB480" s="142">
        <v>1.55555555555558</v>
      </c>
      <c r="BC480" s="142">
        <v>1.2472191289246599</v>
      </c>
      <c r="BD480" s="75"/>
    </row>
    <row r="481" spans="2:56" ht="11.25" customHeight="1" x14ac:dyDescent="0.25">
      <c r="B481" s="113"/>
      <c r="C481" s="104" t="s">
        <v>1119</v>
      </c>
      <c r="D481" s="411">
        <v>27</v>
      </c>
      <c r="E481" s="499">
        <f t="shared" si="42"/>
        <v>1.1535109455371943E-4</v>
      </c>
      <c r="F481" s="188">
        <v>11</v>
      </c>
      <c r="G481" s="410">
        <v>1</v>
      </c>
      <c r="H481" s="410">
        <v>55</v>
      </c>
      <c r="I481" s="142">
        <v>177.87928669410201</v>
      </c>
      <c r="J481" s="142">
        <v>13.3371393744724</v>
      </c>
      <c r="K481" s="1"/>
      <c r="L481" s="104" t="s">
        <v>892</v>
      </c>
      <c r="M481" s="411">
        <v>6</v>
      </c>
      <c r="N481" s="310">
        <f t="shared" si="43"/>
        <v>1.0920209668025626E-4</v>
      </c>
      <c r="O481" s="410">
        <v>5</v>
      </c>
      <c r="P481" s="410">
        <v>3</v>
      </c>
      <c r="Q481" s="410">
        <v>7</v>
      </c>
      <c r="R481" s="142">
        <v>2.3333333333333299</v>
      </c>
      <c r="S481" s="142">
        <v>1.5275252316519501</v>
      </c>
      <c r="T481" s="1"/>
      <c r="U481" s="104" t="s">
        <v>944</v>
      </c>
      <c r="V481" s="411">
        <v>7</v>
      </c>
      <c r="W481" s="499">
        <f t="shared" si="44"/>
        <v>9.2038656235618962E-5</v>
      </c>
      <c r="X481" s="188">
        <v>16</v>
      </c>
      <c r="Y481" s="410">
        <v>1</v>
      </c>
      <c r="Z481" s="410">
        <v>48</v>
      </c>
      <c r="AA481" s="142">
        <v>280.24489795918402</v>
      </c>
      <c r="AB481" s="142">
        <v>16.7405166574746</v>
      </c>
      <c r="AC481" s="1"/>
      <c r="AD481" s="104" t="s">
        <v>901</v>
      </c>
      <c r="AE481" s="411">
        <v>4</v>
      </c>
      <c r="AF481" s="499">
        <f t="shared" si="45"/>
        <v>8.9549565684606436E-5</v>
      </c>
      <c r="AG481" s="188">
        <v>2</v>
      </c>
      <c r="AH481" s="410">
        <v>1</v>
      </c>
      <c r="AI481" s="410">
        <v>3</v>
      </c>
      <c r="AJ481" s="142">
        <v>0.5</v>
      </c>
      <c r="AK481" s="142">
        <v>0.70710678118654802</v>
      </c>
      <c r="AL481" s="1"/>
      <c r="AM481" s="104" t="s">
        <v>1021</v>
      </c>
      <c r="AN481" s="411">
        <v>2</v>
      </c>
      <c r="AO481" s="499">
        <f t="shared" si="46"/>
        <v>7.65579543714592E-5</v>
      </c>
      <c r="AP481" s="188">
        <v>2</v>
      </c>
      <c r="AQ481" s="410">
        <v>1</v>
      </c>
      <c r="AR481" s="410">
        <v>3</v>
      </c>
      <c r="AS481" s="142">
        <v>1</v>
      </c>
      <c r="AT481" s="142">
        <v>1</v>
      </c>
      <c r="AU481" s="1"/>
      <c r="AV481" s="104" t="s">
        <v>894</v>
      </c>
      <c r="AW481" s="411">
        <v>3</v>
      </c>
      <c r="AX481" s="499">
        <f t="shared" si="47"/>
        <v>9.294544102611767E-5</v>
      </c>
      <c r="AY481" s="188">
        <v>10</v>
      </c>
      <c r="AZ481" s="410">
        <v>3</v>
      </c>
      <c r="BA481" s="410">
        <v>20</v>
      </c>
      <c r="BB481" s="142">
        <v>49.5555555555556</v>
      </c>
      <c r="BC481" s="142">
        <v>7.0395706939809601</v>
      </c>
      <c r="BD481" s="75"/>
    </row>
    <row r="482" spans="2:56" ht="11.25" customHeight="1" x14ac:dyDescent="0.25">
      <c r="B482" s="113"/>
      <c r="C482" s="104" t="s">
        <v>1000</v>
      </c>
      <c r="D482" s="411">
        <v>25</v>
      </c>
      <c r="E482" s="499">
        <f t="shared" si="42"/>
        <v>1.068065690312217E-4</v>
      </c>
      <c r="F482" s="188">
        <v>10</v>
      </c>
      <c r="G482" s="410">
        <v>1</v>
      </c>
      <c r="H482" s="410">
        <v>35</v>
      </c>
      <c r="I482" s="142">
        <v>62.409599999999998</v>
      </c>
      <c r="J482" s="142">
        <v>7.8999746835037401</v>
      </c>
      <c r="K482" s="1"/>
      <c r="L482" s="104" t="s">
        <v>1117</v>
      </c>
      <c r="M482" s="411">
        <v>6</v>
      </c>
      <c r="N482" s="310">
        <f t="shared" si="43"/>
        <v>1.0920209668025626E-4</v>
      </c>
      <c r="O482" s="410">
        <v>9</v>
      </c>
      <c r="P482" s="410">
        <v>1</v>
      </c>
      <c r="Q482" s="410">
        <v>40</v>
      </c>
      <c r="R482" s="142">
        <v>199.222222222222</v>
      </c>
      <c r="S482" s="142">
        <v>14.114610239826799</v>
      </c>
      <c r="T482" s="1"/>
      <c r="U482" s="104" t="s">
        <v>1000</v>
      </c>
      <c r="V482" s="411">
        <v>6</v>
      </c>
      <c r="W482" s="499">
        <f t="shared" si="44"/>
        <v>7.8890276773387681E-5</v>
      </c>
      <c r="X482" s="188">
        <v>6</v>
      </c>
      <c r="Y482" s="410">
        <v>2</v>
      </c>
      <c r="Z482" s="410">
        <v>13</v>
      </c>
      <c r="AA482" s="142">
        <v>13.2222222222222</v>
      </c>
      <c r="AB482" s="142">
        <v>3.6362373715452398</v>
      </c>
      <c r="AC482" s="1"/>
      <c r="AD482" s="104" t="s">
        <v>935</v>
      </c>
      <c r="AE482" s="411">
        <v>4</v>
      </c>
      <c r="AF482" s="499">
        <f t="shared" si="45"/>
        <v>8.9549565684606436E-5</v>
      </c>
      <c r="AG482" s="188">
        <v>12</v>
      </c>
      <c r="AH482" s="410">
        <v>3</v>
      </c>
      <c r="AI482" s="410">
        <v>36</v>
      </c>
      <c r="AJ482" s="142">
        <v>186.25</v>
      </c>
      <c r="AK482" s="142">
        <v>13.647344063956201</v>
      </c>
      <c r="AL482" s="1"/>
      <c r="AM482" s="104" t="s">
        <v>1037</v>
      </c>
      <c r="AN482" s="411">
        <v>2</v>
      </c>
      <c r="AO482" s="499">
        <f t="shared" si="46"/>
        <v>7.65579543714592E-5</v>
      </c>
      <c r="AP482" s="188">
        <v>2</v>
      </c>
      <c r="AQ482" s="410">
        <v>1</v>
      </c>
      <c r="AR482" s="410">
        <v>4</v>
      </c>
      <c r="AS482" s="142">
        <v>2.25</v>
      </c>
      <c r="AT482" s="142">
        <v>1.5</v>
      </c>
      <c r="AU482" s="1"/>
      <c r="AV482" s="104" t="s">
        <v>907</v>
      </c>
      <c r="AW482" s="411">
        <v>3</v>
      </c>
      <c r="AX482" s="499">
        <f t="shared" si="47"/>
        <v>9.294544102611767E-5</v>
      </c>
      <c r="AY482" s="188">
        <v>3</v>
      </c>
      <c r="AZ482" s="410">
        <v>2</v>
      </c>
      <c r="BA482" s="410">
        <v>5</v>
      </c>
      <c r="BB482" s="142">
        <v>1.55555555555555</v>
      </c>
      <c r="BC482" s="142">
        <v>1.2472191289246499</v>
      </c>
      <c r="BD482" s="75"/>
    </row>
    <row r="483" spans="2:56" ht="11.25" customHeight="1" x14ac:dyDescent="0.25">
      <c r="B483" s="113"/>
      <c r="C483" s="104" t="s">
        <v>1039</v>
      </c>
      <c r="D483" s="411">
        <v>25</v>
      </c>
      <c r="E483" s="499">
        <f t="shared" si="42"/>
        <v>1.068065690312217E-4</v>
      </c>
      <c r="F483" s="188">
        <v>2</v>
      </c>
      <c r="G483" s="410">
        <v>1</v>
      </c>
      <c r="H483" s="410">
        <v>12</v>
      </c>
      <c r="I483" s="142">
        <v>8.5023999999999997</v>
      </c>
      <c r="J483" s="142">
        <v>2.9158875149772201</v>
      </c>
      <c r="K483" s="1"/>
      <c r="L483" s="104" t="s">
        <v>734</v>
      </c>
      <c r="M483" s="411">
        <v>5</v>
      </c>
      <c r="N483" s="310">
        <f t="shared" si="43"/>
        <v>9.100174723354688E-5</v>
      </c>
      <c r="O483" s="410">
        <v>19</v>
      </c>
      <c r="P483" s="410">
        <v>3</v>
      </c>
      <c r="Q483" s="410">
        <v>77</v>
      </c>
      <c r="R483" s="142">
        <v>826.24</v>
      </c>
      <c r="S483" s="142">
        <v>28.744390757154701</v>
      </c>
      <c r="T483" s="1"/>
      <c r="U483" s="104" t="s">
        <v>1018</v>
      </c>
      <c r="V483" s="411">
        <v>6</v>
      </c>
      <c r="W483" s="499">
        <f t="shared" si="44"/>
        <v>7.8890276773387681E-5</v>
      </c>
      <c r="X483" s="188">
        <v>17</v>
      </c>
      <c r="Y483" s="410">
        <v>1</v>
      </c>
      <c r="Z483" s="410">
        <v>39</v>
      </c>
      <c r="AA483" s="142">
        <v>170.666666666667</v>
      </c>
      <c r="AB483" s="142">
        <v>13.063945294843601</v>
      </c>
      <c r="AC483" s="1"/>
      <c r="AD483" s="104" t="s">
        <v>967</v>
      </c>
      <c r="AE483" s="411">
        <v>4</v>
      </c>
      <c r="AF483" s="499">
        <f t="shared" si="45"/>
        <v>8.9549565684606436E-5</v>
      </c>
      <c r="AG483" s="188">
        <v>2</v>
      </c>
      <c r="AH483" s="410">
        <v>2</v>
      </c>
      <c r="AI483" s="410">
        <v>4</v>
      </c>
      <c r="AJ483" s="142">
        <v>0.75</v>
      </c>
      <c r="AK483" s="142">
        <v>0.86602540378443904</v>
      </c>
      <c r="AL483" s="1"/>
      <c r="AM483" s="104" t="s">
        <v>1041</v>
      </c>
      <c r="AN483" s="411">
        <v>2</v>
      </c>
      <c r="AO483" s="499">
        <f t="shared" si="46"/>
        <v>7.65579543714592E-5</v>
      </c>
      <c r="AP483" s="188">
        <v>3</v>
      </c>
      <c r="AQ483" s="410">
        <v>2</v>
      </c>
      <c r="AR483" s="410">
        <v>4</v>
      </c>
      <c r="AS483" s="142">
        <v>1</v>
      </c>
      <c r="AT483" s="142">
        <v>1</v>
      </c>
      <c r="AU483" s="1"/>
      <c r="AV483" s="104" t="s">
        <v>1038</v>
      </c>
      <c r="AW483" s="411">
        <v>3</v>
      </c>
      <c r="AX483" s="499">
        <f t="shared" si="47"/>
        <v>9.294544102611767E-5</v>
      </c>
      <c r="AY483" s="188">
        <v>3</v>
      </c>
      <c r="AZ483" s="410">
        <v>2</v>
      </c>
      <c r="BA483" s="410">
        <v>4</v>
      </c>
      <c r="BB483" s="142">
        <v>0.66666666666666696</v>
      </c>
      <c r="BC483" s="142">
        <v>0.81649658092772603</v>
      </c>
      <c r="BD483" s="75"/>
    </row>
    <row r="484" spans="2:56" ht="11.25" customHeight="1" x14ac:dyDescent="0.25">
      <c r="B484" s="113"/>
      <c r="C484" s="104" t="s">
        <v>784</v>
      </c>
      <c r="D484" s="411">
        <v>24</v>
      </c>
      <c r="E484" s="499">
        <f t="shared" si="42"/>
        <v>1.0253430626997283E-4</v>
      </c>
      <c r="F484" s="188">
        <v>10</v>
      </c>
      <c r="G484" s="410">
        <v>2</v>
      </c>
      <c r="H484" s="410">
        <v>45</v>
      </c>
      <c r="I484" s="142">
        <v>93.2065972222222</v>
      </c>
      <c r="J484" s="142">
        <v>9.6543563857060004</v>
      </c>
      <c r="K484" s="1"/>
      <c r="L484" s="104" t="s">
        <v>743</v>
      </c>
      <c r="M484" s="411">
        <v>5</v>
      </c>
      <c r="N484" s="310">
        <f t="shared" si="43"/>
        <v>9.100174723354688E-5</v>
      </c>
      <c r="O484" s="410">
        <v>3</v>
      </c>
      <c r="P484" s="410">
        <v>2</v>
      </c>
      <c r="Q484" s="410">
        <v>4</v>
      </c>
      <c r="R484" s="142">
        <v>0.8</v>
      </c>
      <c r="S484" s="142">
        <v>0.89442719099991597</v>
      </c>
      <c r="T484" s="1"/>
      <c r="U484" s="104" t="s">
        <v>1062</v>
      </c>
      <c r="V484" s="411">
        <v>6</v>
      </c>
      <c r="W484" s="499">
        <f t="shared" si="44"/>
        <v>7.8890276773387681E-5</v>
      </c>
      <c r="X484" s="188">
        <v>9</v>
      </c>
      <c r="Y484" s="410">
        <v>1</v>
      </c>
      <c r="Z484" s="410">
        <v>23</v>
      </c>
      <c r="AA484" s="142">
        <v>62.2222222222222</v>
      </c>
      <c r="AB484" s="142">
        <v>7.8881063774661504</v>
      </c>
      <c r="AC484" s="1"/>
      <c r="AD484" s="104" t="s">
        <v>1088</v>
      </c>
      <c r="AE484" s="411">
        <v>4</v>
      </c>
      <c r="AF484" s="499">
        <f t="shared" si="45"/>
        <v>8.9549565684606436E-5</v>
      </c>
      <c r="AG484" s="188">
        <v>33</v>
      </c>
      <c r="AH484" s="410">
        <v>18</v>
      </c>
      <c r="AI484" s="410">
        <v>55</v>
      </c>
      <c r="AJ484" s="142">
        <v>189.5</v>
      </c>
      <c r="AK484" s="142">
        <v>13.765899897936199</v>
      </c>
      <c r="AL484" s="1"/>
      <c r="AM484" s="104" t="s">
        <v>1069</v>
      </c>
      <c r="AN484" s="411">
        <v>2</v>
      </c>
      <c r="AO484" s="499">
        <f t="shared" si="46"/>
        <v>7.65579543714592E-5</v>
      </c>
      <c r="AP484" s="188">
        <v>13</v>
      </c>
      <c r="AQ484" s="410">
        <v>11</v>
      </c>
      <c r="AR484" s="410">
        <v>16</v>
      </c>
      <c r="AS484" s="142">
        <v>6.25</v>
      </c>
      <c r="AT484" s="142">
        <v>2.5</v>
      </c>
      <c r="AU484" s="1"/>
      <c r="AV484" s="104" t="s">
        <v>1082</v>
      </c>
      <c r="AW484" s="411">
        <v>3</v>
      </c>
      <c r="AX484" s="499">
        <f t="shared" si="47"/>
        <v>9.294544102611767E-5</v>
      </c>
      <c r="AY484" s="188">
        <v>8</v>
      </c>
      <c r="AZ484" s="410">
        <v>5</v>
      </c>
      <c r="BA484" s="410">
        <v>13</v>
      </c>
      <c r="BB484" s="142">
        <v>11.5555555555556</v>
      </c>
      <c r="BC484" s="142">
        <v>3.39934634239519</v>
      </c>
      <c r="BD484" s="75"/>
    </row>
    <row r="485" spans="2:56" ht="11.25" customHeight="1" x14ac:dyDescent="0.25">
      <c r="B485" s="113"/>
      <c r="C485" s="104" t="s">
        <v>796</v>
      </c>
      <c r="D485" s="411">
        <v>24</v>
      </c>
      <c r="E485" s="499">
        <f t="shared" si="42"/>
        <v>1.0253430626997283E-4</v>
      </c>
      <c r="F485" s="188">
        <v>10</v>
      </c>
      <c r="G485" s="410">
        <v>1</v>
      </c>
      <c r="H485" s="410">
        <v>49</v>
      </c>
      <c r="I485" s="142">
        <v>181.055555555556</v>
      </c>
      <c r="J485" s="142">
        <v>13.455688594626301</v>
      </c>
      <c r="K485" s="1"/>
      <c r="L485" s="104" t="s">
        <v>835</v>
      </c>
      <c r="M485" s="411">
        <v>5</v>
      </c>
      <c r="N485" s="310">
        <f t="shared" si="43"/>
        <v>9.100174723354688E-5</v>
      </c>
      <c r="O485" s="410">
        <v>1</v>
      </c>
      <c r="P485" s="410">
        <v>1</v>
      </c>
      <c r="Q485" s="410">
        <v>2</v>
      </c>
      <c r="R485" s="142">
        <v>0.16</v>
      </c>
      <c r="S485" s="142">
        <v>0.4</v>
      </c>
      <c r="T485" s="1"/>
      <c r="U485" s="104" t="s">
        <v>1092</v>
      </c>
      <c r="V485" s="411">
        <v>6</v>
      </c>
      <c r="W485" s="499">
        <f t="shared" si="44"/>
        <v>7.8890276773387681E-5</v>
      </c>
      <c r="X485" s="188">
        <v>8</v>
      </c>
      <c r="Y485" s="410">
        <v>1</v>
      </c>
      <c r="Z485" s="410">
        <v>31</v>
      </c>
      <c r="AA485" s="142">
        <v>108.555555555556</v>
      </c>
      <c r="AB485" s="142">
        <v>10.4189997387252</v>
      </c>
      <c r="AC485" s="1"/>
      <c r="AD485" s="104" t="s">
        <v>1089</v>
      </c>
      <c r="AE485" s="411">
        <v>4</v>
      </c>
      <c r="AF485" s="499">
        <f t="shared" si="45"/>
        <v>8.9549565684606436E-5</v>
      </c>
      <c r="AG485" s="188">
        <v>16</v>
      </c>
      <c r="AH485" s="410">
        <v>9</v>
      </c>
      <c r="AI485" s="410">
        <v>28</v>
      </c>
      <c r="AJ485" s="142">
        <v>56.1875</v>
      </c>
      <c r="AK485" s="142">
        <v>7.4958321752824704</v>
      </c>
      <c r="AL485" s="1"/>
      <c r="AM485" s="104" t="s">
        <v>1091</v>
      </c>
      <c r="AN485" s="411">
        <v>2</v>
      </c>
      <c r="AO485" s="499">
        <f t="shared" si="46"/>
        <v>7.65579543714592E-5</v>
      </c>
      <c r="AP485" s="188">
        <v>20</v>
      </c>
      <c r="AQ485" s="410">
        <v>18</v>
      </c>
      <c r="AR485" s="410">
        <v>22</v>
      </c>
      <c r="AS485" s="142">
        <v>4</v>
      </c>
      <c r="AT485" s="142">
        <v>2</v>
      </c>
      <c r="AU485" s="1"/>
      <c r="AV485" s="104" t="s">
        <v>1090</v>
      </c>
      <c r="AW485" s="411">
        <v>3</v>
      </c>
      <c r="AX485" s="499">
        <f t="shared" si="47"/>
        <v>9.294544102611767E-5</v>
      </c>
      <c r="AY485" s="188">
        <v>9</v>
      </c>
      <c r="AZ485" s="410">
        <v>6</v>
      </c>
      <c r="BA485" s="410">
        <v>14</v>
      </c>
      <c r="BB485" s="142">
        <v>10.8888888888889</v>
      </c>
      <c r="BC485" s="142">
        <v>3.2998316455372199</v>
      </c>
      <c r="BD485" s="75"/>
    </row>
    <row r="486" spans="2:56" ht="11.25" customHeight="1" x14ac:dyDescent="0.25">
      <c r="B486" s="113"/>
      <c r="C486" s="104" t="s">
        <v>868</v>
      </c>
      <c r="D486" s="411">
        <v>24</v>
      </c>
      <c r="E486" s="499">
        <f t="shared" si="42"/>
        <v>1.0253430626997283E-4</v>
      </c>
      <c r="F486" s="188">
        <v>13</v>
      </c>
      <c r="G486" s="410">
        <v>3</v>
      </c>
      <c r="H486" s="410">
        <v>68</v>
      </c>
      <c r="I486" s="142">
        <v>173.166666666667</v>
      </c>
      <c r="J486" s="142">
        <v>13.159280628767901</v>
      </c>
      <c r="K486" s="1"/>
      <c r="L486" s="104" t="s">
        <v>918</v>
      </c>
      <c r="M486" s="411">
        <v>5</v>
      </c>
      <c r="N486" s="310">
        <f t="shared" si="43"/>
        <v>9.100174723354688E-5</v>
      </c>
      <c r="O486" s="410">
        <v>2</v>
      </c>
      <c r="P486" s="410">
        <v>1</v>
      </c>
      <c r="Q486" s="410">
        <v>4</v>
      </c>
      <c r="R486" s="142">
        <v>0.96</v>
      </c>
      <c r="S486" s="142">
        <v>0.97979589711327097</v>
      </c>
      <c r="T486" s="1"/>
      <c r="U486" s="104" t="s">
        <v>1130</v>
      </c>
      <c r="V486" s="411">
        <v>6</v>
      </c>
      <c r="W486" s="499">
        <f t="shared" si="44"/>
        <v>7.8890276773387681E-5</v>
      </c>
      <c r="X486" s="188">
        <v>9</v>
      </c>
      <c r="Y486" s="410">
        <v>5</v>
      </c>
      <c r="Z486" s="410">
        <v>18</v>
      </c>
      <c r="AA486" s="142">
        <v>23.8888888888889</v>
      </c>
      <c r="AB486" s="142">
        <v>4.88762609953839</v>
      </c>
      <c r="AC486" s="1"/>
      <c r="AD486" s="104" t="s">
        <v>1090</v>
      </c>
      <c r="AE486" s="411">
        <v>4</v>
      </c>
      <c r="AF486" s="499">
        <f t="shared" si="45"/>
        <v>8.9549565684606436E-5</v>
      </c>
      <c r="AG486" s="188">
        <v>18</v>
      </c>
      <c r="AH486" s="410">
        <v>7</v>
      </c>
      <c r="AI486" s="410">
        <v>35</v>
      </c>
      <c r="AJ486" s="142">
        <v>125</v>
      </c>
      <c r="AK486" s="142">
        <v>11.180339887498899</v>
      </c>
      <c r="AL486" s="1"/>
      <c r="AM486" s="104" t="s">
        <v>1093</v>
      </c>
      <c r="AN486" s="411">
        <v>2</v>
      </c>
      <c r="AO486" s="499">
        <f t="shared" si="46"/>
        <v>7.65579543714592E-5</v>
      </c>
      <c r="AP486" s="188">
        <v>1</v>
      </c>
      <c r="AQ486" s="410">
        <v>1</v>
      </c>
      <c r="AR486" s="410">
        <v>1</v>
      </c>
      <c r="AS486" s="142">
        <v>0</v>
      </c>
      <c r="AT486" s="142">
        <v>0</v>
      </c>
      <c r="AU486" s="1"/>
      <c r="AV486" s="104" t="s">
        <v>683</v>
      </c>
      <c r="AW486" s="411">
        <v>2</v>
      </c>
      <c r="AX486" s="499">
        <f t="shared" si="47"/>
        <v>6.1963627350745113E-5</v>
      </c>
      <c r="AY486" s="188">
        <v>83</v>
      </c>
      <c r="AZ486" s="410">
        <v>80</v>
      </c>
      <c r="BA486" s="410">
        <v>87</v>
      </c>
      <c r="BB486" s="142">
        <v>12.25</v>
      </c>
      <c r="BC486" s="142">
        <v>3.5</v>
      </c>
      <c r="BD486" s="75"/>
    </row>
    <row r="487" spans="2:56" ht="11.25" customHeight="1" x14ac:dyDescent="0.25">
      <c r="B487" s="113"/>
      <c r="C487" s="104" t="s">
        <v>1018</v>
      </c>
      <c r="D487" s="411">
        <v>23</v>
      </c>
      <c r="E487" s="499">
        <f t="shared" si="42"/>
        <v>9.8262043508723956E-5</v>
      </c>
      <c r="F487" s="188">
        <v>15</v>
      </c>
      <c r="G487" s="410">
        <v>1</v>
      </c>
      <c r="H487" s="410">
        <v>84</v>
      </c>
      <c r="I487" s="142">
        <v>429.13043478260897</v>
      </c>
      <c r="J487" s="142">
        <v>20.715463663230199</v>
      </c>
      <c r="K487" s="1"/>
      <c r="L487" s="104" t="s">
        <v>1046</v>
      </c>
      <c r="M487" s="411">
        <v>5</v>
      </c>
      <c r="N487" s="310">
        <f t="shared" si="43"/>
        <v>9.100174723354688E-5</v>
      </c>
      <c r="O487" s="410">
        <v>9</v>
      </c>
      <c r="P487" s="410">
        <v>3</v>
      </c>
      <c r="Q487" s="410">
        <v>18</v>
      </c>
      <c r="R487" s="142">
        <v>31.44</v>
      </c>
      <c r="S487" s="142">
        <v>5.6071383075504704</v>
      </c>
      <c r="T487" s="1"/>
      <c r="U487" s="104" t="s">
        <v>1163</v>
      </c>
      <c r="V487" s="411">
        <v>6</v>
      </c>
      <c r="W487" s="499">
        <f t="shared" si="44"/>
        <v>7.8890276773387681E-5</v>
      </c>
      <c r="X487" s="188">
        <v>9</v>
      </c>
      <c r="Y487" s="410">
        <v>1</v>
      </c>
      <c r="Z487" s="410">
        <v>29</v>
      </c>
      <c r="AA487" s="142">
        <v>88.2222222222222</v>
      </c>
      <c r="AB487" s="142">
        <v>9.3926685357369095</v>
      </c>
      <c r="AC487" s="1"/>
      <c r="AD487" s="104" t="s">
        <v>1100</v>
      </c>
      <c r="AE487" s="411">
        <v>4</v>
      </c>
      <c r="AF487" s="499">
        <f t="shared" si="45"/>
        <v>8.9549565684606436E-5</v>
      </c>
      <c r="AG487" s="188">
        <v>3</v>
      </c>
      <c r="AH487" s="410">
        <v>1</v>
      </c>
      <c r="AI487" s="410">
        <v>5</v>
      </c>
      <c r="AJ487" s="142">
        <v>2.6875</v>
      </c>
      <c r="AK487" s="142">
        <v>1.6393596310755001</v>
      </c>
      <c r="AL487" s="1"/>
      <c r="AM487" s="104" t="s">
        <v>1107</v>
      </c>
      <c r="AN487" s="411">
        <v>2</v>
      </c>
      <c r="AO487" s="499">
        <f t="shared" si="46"/>
        <v>7.65579543714592E-5</v>
      </c>
      <c r="AP487" s="188">
        <v>31</v>
      </c>
      <c r="AQ487" s="410">
        <v>20</v>
      </c>
      <c r="AR487" s="410">
        <v>43</v>
      </c>
      <c r="AS487" s="142">
        <v>132.25</v>
      </c>
      <c r="AT487" s="142">
        <v>11.5</v>
      </c>
      <c r="AU487" s="1"/>
      <c r="AV487" s="104" t="s">
        <v>892</v>
      </c>
      <c r="AW487" s="411">
        <v>2</v>
      </c>
      <c r="AX487" s="499">
        <f t="shared" si="47"/>
        <v>6.1963627350745113E-5</v>
      </c>
      <c r="AY487" s="188">
        <v>7</v>
      </c>
      <c r="AZ487" s="410">
        <v>5</v>
      </c>
      <c r="BA487" s="410">
        <v>9</v>
      </c>
      <c r="BB487" s="142">
        <v>4</v>
      </c>
      <c r="BC487" s="142">
        <v>2</v>
      </c>
      <c r="BD487" s="75"/>
    </row>
    <row r="488" spans="2:56" ht="11.25" customHeight="1" x14ac:dyDescent="0.25">
      <c r="B488" s="113"/>
      <c r="C488" s="104" t="s">
        <v>1092</v>
      </c>
      <c r="D488" s="411">
        <v>23</v>
      </c>
      <c r="E488" s="499">
        <f t="shared" si="42"/>
        <v>9.8262043508723956E-5</v>
      </c>
      <c r="F488" s="188">
        <v>4</v>
      </c>
      <c r="G488" s="410">
        <v>1</v>
      </c>
      <c r="H488" s="410">
        <v>31</v>
      </c>
      <c r="I488" s="142">
        <v>39.122873345935702</v>
      </c>
      <c r="J488" s="142">
        <v>6.2548280029058896</v>
      </c>
      <c r="K488" s="1"/>
      <c r="L488" s="104" t="s">
        <v>1095</v>
      </c>
      <c r="M488" s="411">
        <v>5</v>
      </c>
      <c r="N488" s="310">
        <f t="shared" si="43"/>
        <v>9.100174723354688E-5</v>
      </c>
      <c r="O488" s="410">
        <v>5</v>
      </c>
      <c r="P488" s="410">
        <v>1</v>
      </c>
      <c r="Q488" s="410">
        <v>15</v>
      </c>
      <c r="R488" s="142">
        <v>26.64</v>
      </c>
      <c r="S488" s="142">
        <v>5.1613951602255801</v>
      </c>
      <c r="T488" s="1"/>
      <c r="U488" s="104" t="s">
        <v>784</v>
      </c>
      <c r="V488" s="411">
        <v>5</v>
      </c>
      <c r="W488" s="499">
        <f t="shared" si="44"/>
        <v>6.5741897311156401E-5</v>
      </c>
      <c r="X488" s="188">
        <v>8</v>
      </c>
      <c r="Y488" s="410">
        <v>2</v>
      </c>
      <c r="Z488" s="410">
        <v>14</v>
      </c>
      <c r="AA488" s="142">
        <v>15.6</v>
      </c>
      <c r="AB488" s="142">
        <v>3.9496835316263001</v>
      </c>
      <c r="AC488" s="1"/>
      <c r="AD488" s="104" t="s">
        <v>1175</v>
      </c>
      <c r="AE488" s="411">
        <v>4</v>
      </c>
      <c r="AF488" s="499">
        <f t="shared" si="45"/>
        <v>8.9549565684606436E-5</v>
      </c>
      <c r="AG488" s="188">
        <v>4</v>
      </c>
      <c r="AH488" s="410">
        <v>1</v>
      </c>
      <c r="AI488" s="410">
        <v>8</v>
      </c>
      <c r="AJ488" s="142">
        <v>12.25</v>
      </c>
      <c r="AK488" s="142">
        <v>3.5</v>
      </c>
      <c r="AL488" s="1"/>
      <c r="AM488" s="104" t="s">
        <v>1108</v>
      </c>
      <c r="AN488" s="411">
        <v>2</v>
      </c>
      <c r="AO488" s="499">
        <f t="shared" si="46"/>
        <v>7.65579543714592E-5</v>
      </c>
      <c r="AP488" s="188">
        <v>8</v>
      </c>
      <c r="AQ488" s="410">
        <v>5</v>
      </c>
      <c r="AR488" s="410">
        <v>11</v>
      </c>
      <c r="AS488" s="142">
        <v>9</v>
      </c>
      <c r="AT488" s="142">
        <v>3</v>
      </c>
      <c r="AU488" s="1"/>
      <c r="AV488" s="104" t="s">
        <v>896</v>
      </c>
      <c r="AW488" s="411">
        <v>2</v>
      </c>
      <c r="AX488" s="499">
        <f t="shared" si="47"/>
        <v>6.1963627350745113E-5</v>
      </c>
      <c r="AY488" s="188">
        <v>4</v>
      </c>
      <c r="AZ488" s="410">
        <v>3</v>
      </c>
      <c r="BA488" s="410">
        <v>6</v>
      </c>
      <c r="BB488" s="142">
        <v>2.25</v>
      </c>
      <c r="BC488" s="142">
        <v>1.5</v>
      </c>
      <c r="BD488" s="75"/>
    </row>
    <row r="489" spans="2:56" ht="11.25" customHeight="1" x14ac:dyDescent="0.25">
      <c r="B489" s="113"/>
      <c r="C489" s="104" t="s">
        <v>734</v>
      </c>
      <c r="D489" s="411">
        <v>22</v>
      </c>
      <c r="E489" s="499">
        <f t="shared" si="42"/>
        <v>9.3989780747475091E-5</v>
      </c>
      <c r="F489" s="188">
        <v>17</v>
      </c>
      <c r="G489" s="410">
        <v>3</v>
      </c>
      <c r="H489" s="410">
        <v>77</v>
      </c>
      <c r="I489" s="142">
        <v>382.01652892561998</v>
      </c>
      <c r="J489" s="142">
        <v>19.545243127820601</v>
      </c>
      <c r="K489" s="1"/>
      <c r="L489" s="104" t="s">
        <v>1100</v>
      </c>
      <c r="M489" s="411">
        <v>5</v>
      </c>
      <c r="N489" s="310">
        <f t="shared" si="43"/>
        <v>9.100174723354688E-5</v>
      </c>
      <c r="O489" s="410">
        <v>5</v>
      </c>
      <c r="P489" s="410">
        <v>1</v>
      </c>
      <c r="Q489" s="410">
        <v>8</v>
      </c>
      <c r="R489" s="142">
        <v>5.36</v>
      </c>
      <c r="S489" s="142">
        <v>2.3151673805580502</v>
      </c>
      <c r="T489" s="1"/>
      <c r="U489" s="104" t="s">
        <v>832</v>
      </c>
      <c r="V489" s="411">
        <v>5</v>
      </c>
      <c r="W489" s="499">
        <f t="shared" si="44"/>
        <v>6.5741897311156401E-5</v>
      </c>
      <c r="X489" s="188">
        <v>1</v>
      </c>
      <c r="Y489" s="410">
        <v>1</v>
      </c>
      <c r="Z489" s="410">
        <v>3</v>
      </c>
      <c r="AA489" s="142">
        <v>0.56000000000000005</v>
      </c>
      <c r="AB489" s="142">
        <v>0.748331477354788</v>
      </c>
      <c r="AC489" s="1"/>
      <c r="AD489" s="104" t="s">
        <v>758</v>
      </c>
      <c r="AE489" s="411">
        <v>3</v>
      </c>
      <c r="AF489" s="499">
        <f t="shared" si="45"/>
        <v>6.7162174263454827E-5</v>
      </c>
      <c r="AG489" s="188">
        <v>8</v>
      </c>
      <c r="AH489" s="410">
        <v>1</v>
      </c>
      <c r="AI489" s="410">
        <v>12</v>
      </c>
      <c r="AJ489" s="142">
        <v>24.6666666666667</v>
      </c>
      <c r="AK489" s="142">
        <v>4.9665548085837798</v>
      </c>
      <c r="AL489" s="1"/>
      <c r="AM489" s="104" t="s">
        <v>1111</v>
      </c>
      <c r="AN489" s="411">
        <v>2</v>
      </c>
      <c r="AO489" s="499">
        <f t="shared" si="46"/>
        <v>7.65579543714592E-5</v>
      </c>
      <c r="AP489" s="188">
        <v>12</v>
      </c>
      <c r="AQ489" s="410">
        <v>2</v>
      </c>
      <c r="AR489" s="410">
        <v>22</v>
      </c>
      <c r="AS489" s="142">
        <v>100</v>
      </c>
      <c r="AT489" s="142">
        <v>10</v>
      </c>
      <c r="AU489" s="1"/>
      <c r="AV489" s="104" t="s">
        <v>899</v>
      </c>
      <c r="AW489" s="411">
        <v>2</v>
      </c>
      <c r="AX489" s="499">
        <f t="shared" si="47"/>
        <v>6.1963627350745113E-5</v>
      </c>
      <c r="AY489" s="188">
        <v>1</v>
      </c>
      <c r="AZ489" s="410">
        <v>1</v>
      </c>
      <c r="BA489" s="410">
        <v>1</v>
      </c>
      <c r="BB489" s="142">
        <v>0</v>
      </c>
      <c r="BC489" s="142">
        <v>0</v>
      </c>
      <c r="BD489" s="75"/>
    </row>
    <row r="490" spans="2:56" ht="11.25" customHeight="1" x14ac:dyDescent="0.25">
      <c r="B490" s="113"/>
      <c r="C490" s="104" t="s">
        <v>817</v>
      </c>
      <c r="D490" s="411">
        <v>22</v>
      </c>
      <c r="E490" s="499">
        <f t="shared" si="42"/>
        <v>9.3989780747475091E-5</v>
      </c>
      <c r="F490" s="188">
        <v>6</v>
      </c>
      <c r="G490" s="410">
        <v>1</v>
      </c>
      <c r="H490" s="410">
        <v>15</v>
      </c>
      <c r="I490" s="142">
        <v>21.448347107438</v>
      </c>
      <c r="J490" s="142">
        <v>4.6312360237239103</v>
      </c>
      <c r="K490" s="1"/>
      <c r="L490" s="104" t="s">
        <v>1190</v>
      </c>
      <c r="M490" s="411">
        <v>5</v>
      </c>
      <c r="N490" s="310">
        <f t="shared" si="43"/>
        <v>9.100174723354688E-5</v>
      </c>
      <c r="O490" s="410">
        <v>20</v>
      </c>
      <c r="P490" s="410">
        <v>3</v>
      </c>
      <c r="Q490" s="410">
        <v>76</v>
      </c>
      <c r="R490" s="142">
        <v>794</v>
      </c>
      <c r="S490" s="142">
        <v>28.1780056072107</v>
      </c>
      <c r="T490" s="1"/>
      <c r="U490" s="104" t="s">
        <v>865</v>
      </c>
      <c r="V490" s="411">
        <v>5</v>
      </c>
      <c r="W490" s="499">
        <f t="shared" si="44"/>
        <v>6.5741897311156401E-5</v>
      </c>
      <c r="X490" s="188">
        <v>1</v>
      </c>
      <c r="Y490" s="410">
        <v>1</v>
      </c>
      <c r="Z490" s="410">
        <v>3</v>
      </c>
      <c r="AA490" s="142">
        <v>0.64</v>
      </c>
      <c r="AB490" s="142">
        <v>0.8</v>
      </c>
      <c r="AC490" s="1"/>
      <c r="AD490" s="104" t="s">
        <v>784</v>
      </c>
      <c r="AE490" s="411">
        <v>3</v>
      </c>
      <c r="AF490" s="499">
        <f t="shared" si="45"/>
        <v>6.7162174263454827E-5</v>
      </c>
      <c r="AG490" s="188">
        <v>16</v>
      </c>
      <c r="AH490" s="410">
        <v>9</v>
      </c>
      <c r="AI490" s="410">
        <v>25</v>
      </c>
      <c r="AJ490" s="142">
        <v>42.8888888888889</v>
      </c>
      <c r="AK490" s="142">
        <v>6.5489609014628298</v>
      </c>
      <c r="AL490" s="1"/>
      <c r="AM490" s="104" t="s">
        <v>1164</v>
      </c>
      <c r="AN490" s="411">
        <v>2</v>
      </c>
      <c r="AO490" s="499">
        <f t="shared" si="46"/>
        <v>7.65579543714592E-5</v>
      </c>
      <c r="AP490" s="188">
        <v>1</v>
      </c>
      <c r="AQ490" s="410">
        <v>1</v>
      </c>
      <c r="AR490" s="410">
        <v>2</v>
      </c>
      <c r="AS490" s="142">
        <v>0.25</v>
      </c>
      <c r="AT490" s="142">
        <v>0.5</v>
      </c>
      <c r="AU490" s="1"/>
      <c r="AV490" s="104" t="s">
        <v>916</v>
      </c>
      <c r="AW490" s="411">
        <v>2</v>
      </c>
      <c r="AX490" s="499">
        <f t="shared" si="47"/>
        <v>6.1963627350745113E-5</v>
      </c>
      <c r="AY490" s="188">
        <v>4</v>
      </c>
      <c r="AZ490" s="410">
        <v>4</v>
      </c>
      <c r="BA490" s="410">
        <v>5</v>
      </c>
      <c r="BB490" s="142">
        <v>0.25</v>
      </c>
      <c r="BC490" s="142">
        <v>0.5</v>
      </c>
      <c r="BD490" s="75"/>
    </row>
    <row r="491" spans="2:56" ht="11.25" customHeight="1" x14ac:dyDescent="0.25">
      <c r="B491" s="113"/>
      <c r="C491" s="104" t="s">
        <v>901</v>
      </c>
      <c r="D491" s="411">
        <v>22</v>
      </c>
      <c r="E491" s="499">
        <f t="shared" si="42"/>
        <v>9.3989780747475091E-5</v>
      </c>
      <c r="F491" s="188">
        <v>3</v>
      </c>
      <c r="G491" s="410">
        <v>1</v>
      </c>
      <c r="H491" s="410">
        <v>33</v>
      </c>
      <c r="I491" s="142">
        <v>43.241735537190102</v>
      </c>
      <c r="J491" s="142">
        <v>6.5758448534914598</v>
      </c>
      <c r="K491" s="1"/>
      <c r="L491" s="104" t="s">
        <v>706</v>
      </c>
      <c r="M491" s="411">
        <v>4</v>
      </c>
      <c r="N491" s="310">
        <f t="shared" si="43"/>
        <v>7.280139778683751E-5</v>
      </c>
      <c r="O491" s="410">
        <v>8</v>
      </c>
      <c r="P491" s="410">
        <v>1</v>
      </c>
      <c r="Q491" s="410">
        <v>15</v>
      </c>
      <c r="R491" s="142">
        <v>25</v>
      </c>
      <c r="S491" s="142">
        <v>5</v>
      </c>
      <c r="T491" s="1"/>
      <c r="U491" s="104" t="s">
        <v>868</v>
      </c>
      <c r="V491" s="411">
        <v>5</v>
      </c>
      <c r="W491" s="499">
        <f t="shared" si="44"/>
        <v>6.5741897311156401E-5</v>
      </c>
      <c r="X491" s="188">
        <v>4</v>
      </c>
      <c r="Y491" s="410">
        <v>3</v>
      </c>
      <c r="Z491" s="410">
        <v>9</v>
      </c>
      <c r="AA491" s="142">
        <v>5.44</v>
      </c>
      <c r="AB491" s="142">
        <v>2.3323807579381199</v>
      </c>
      <c r="AC491" s="1"/>
      <c r="AD491" s="104" t="s">
        <v>865</v>
      </c>
      <c r="AE491" s="411">
        <v>3</v>
      </c>
      <c r="AF491" s="499">
        <f t="shared" si="45"/>
        <v>6.7162174263454827E-5</v>
      </c>
      <c r="AG491" s="188">
        <v>2</v>
      </c>
      <c r="AH491" s="410">
        <v>1</v>
      </c>
      <c r="AI491" s="410">
        <v>3</v>
      </c>
      <c r="AJ491" s="142">
        <v>0.66666666666666696</v>
      </c>
      <c r="AK491" s="142">
        <v>0.81649658092772603</v>
      </c>
      <c r="AL491" s="1"/>
      <c r="AM491" s="104" t="s">
        <v>1169</v>
      </c>
      <c r="AN491" s="411">
        <v>2</v>
      </c>
      <c r="AO491" s="499">
        <f t="shared" si="46"/>
        <v>7.65579543714592E-5</v>
      </c>
      <c r="AP491" s="188">
        <v>1</v>
      </c>
      <c r="AQ491" s="410">
        <v>1</v>
      </c>
      <c r="AR491" s="410">
        <v>1</v>
      </c>
      <c r="AS491" s="142">
        <v>0</v>
      </c>
      <c r="AT491" s="142">
        <v>0</v>
      </c>
      <c r="AU491" s="1"/>
      <c r="AV491" s="104" t="s">
        <v>917</v>
      </c>
      <c r="AW491" s="411">
        <v>2</v>
      </c>
      <c r="AX491" s="499">
        <f t="shared" si="47"/>
        <v>6.1963627350745113E-5</v>
      </c>
      <c r="AY491" s="188">
        <v>6</v>
      </c>
      <c r="AZ491" s="410">
        <v>2</v>
      </c>
      <c r="BA491" s="410">
        <v>10</v>
      </c>
      <c r="BB491" s="142">
        <v>16</v>
      </c>
      <c r="BC491" s="142">
        <v>4</v>
      </c>
      <c r="BD491" s="75"/>
    </row>
    <row r="492" spans="2:56" ht="11.25" customHeight="1" x14ac:dyDescent="0.25">
      <c r="B492" s="113"/>
      <c r="C492" s="104" t="s">
        <v>938</v>
      </c>
      <c r="D492" s="411">
        <v>22</v>
      </c>
      <c r="E492" s="499">
        <f t="shared" si="42"/>
        <v>9.3989780747475091E-5</v>
      </c>
      <c r="F492" s="188">
        <v>3</v>
      </c>
      <c r="G492" s="410">
        <v>1</v>
      </c>
      <c r="H492" s="410">
        <v>10</v>
      </c>
      <c r="I492" s="142">
        <v>6.61157024793388</v>
      </c>
      <c r="J492" s="142">
        <v>2.5712973861328998</v>
      </c>
      <c r="K492" s="1"/>
      <c r="L492" s="104" t="s">
        <v>731</v>
      </c>
      <c r="M492" s="411">
        <v>4</v>
      </c>
      <c r="N492" s="310">
        <f t="shared" si="43"/>
        <v>7.280139778683751E-5</v>
      </c>
      <c r="O492" s="410">
        <v>8</v>
      </c>
      <c r="P492" s="410">
        <v>6</v>
      </c>
      <c r="Q492" s="410">
        <v>11</v>
      </c>
      <c r="R492" s="142">
        <v>3.25</v>
      </c>
      <c r="S492" s="142">
        <v>1.8027756377319899</v>
      </c>
      <c r="T492" s="1"/>
      <c r="U492" s="104" t="s">
        <v>904</v>
      </c>
      <c r="V492" s="411">
        <v>5</v>
      </c>
      <c r="W492" s="499">
        <f t="shared" si="44"/>
        <v>6.5741897311156401E-5</v>
      </c>
      <c r="X492" s="188">
        <v>34</v>
      </c>
      <c r="Y492" s="410">
        <v>1</v>
      </c>
      <c r="Z492" s="410">
        <v>109</v>
      </c>
      <c r="AA492" s="142">
        <v>1509.04</v>
      </c>
      <c r="AB492" s="142">
        <v>38.846364051221101</v>
      </c>
      <c r="AC492" s="1"/>
      <c r="AD492" s="104" t="s">
        <v>870</v>
      </c>
      <c r="AE492" s="411">
        <v>3</v>
      </c>
      <c r="AF492" s="499">
        <f t="shared" si="45"/>
        <v>6.7162174263454827E-5</v>
      </c>
      <c r="AG492" s="188">
        <v>10</v>
      </c>
      <c r="AH492" s="410">
        <v>10</v>
      </c>
      <c r="AI492" s="410">
        <v>11</v>
      </c>
      <c r="AJ492" s="142">
        <v>0.22222222222222901</v>
      </c>
      <c r="AK492" s="142">
        <v>0.47140452079103801</v>
      </c>
      <c r="AL492" s="1"/>
      <c r="AM492" s="104" t="s">
        <v>1179</v>
      </c>
      <c r="AN492" s="411">
        <v>2</v>
      </c>
      <c r="AO492" s="499">
        <f t="shared" si="46"/>
        <v>7.65579543714592E-5</v>
      </c>
      <c r="AP492" s="188">
        <v>3</v>
      </c>
      <c r="AQ492" s="410">
        <v>3</v>
      </c>
      <c r="AR492" s="410">
        <v>4</v>
      </c>
      <c r="AS492" s="142">
        <v>0.25</v>
      </c>
      <c r="AT492" s="142">
        <v>0.5</v>
      </c>
      <c r="AU492" s="1"/>
      <c r="AV492" s="104" t="s">
        <v>987</v>
      </c>
      <c r="AW492" s="411">
        <v>2</v>
      </c>
      <c r="AX492" s="499">
        <f t="shared" si="47"/>
        <v>6.1963627350745113E-5</v>
      </c>
      <c r="AY492" s="188">
        <v>7</v>
      </c>
      <c r="AZ492" s="410">
        <v>4</v>
      </c>
      <c r="BA492" s="410">
        <v>11</v>
      </c>
      <c r="BB492" s="142">
        <v>12.25</v>
      </c>
      <c r="BC492" s="142">
        <v>3.5</v>
      </c>
      <c r="BD492" s="75"/>
    </row>
    <row r="493" spans="2:56" ht="11.25" customHeight="1" x14ac:dyDescent="0.25">
      <c r="B493" s="113"/>
      <c r="C493" s="104" t="s">
        <v>1163</v>
      </c>
      <c r="D493" s="411">
        <v>22</v>
      </c>
      <c r="E493" s="499">
        <f t="shared" si="42"/>
        <v>9.3989780747475091E-5</v>
      </c>
      <c r="F493" s="188">
        <v>7</v>
      </c>
      <c r="G493" s="410">
        <v>1</v>
      </c>
      <c r="H493" s="410">
        <v>29</v>
      </c>
      <c r="I493" s="142">
        <v>58.588842975206603</v>
      </c>
      <c r="J493" s="142">
        <v>7.6543349139691204</v>
      </c>
      <c r="K493" s="1"/>
      <c r="L493" s="104" t="s">
        <v>758</v>
      </c>
      <c r="M493" s="411">
        <v>4</v>
      </c>
      <c r="N493" s="310">
        <f t="shared" si="43"/>
        <v>7.280139778683751E-5</v>
      </c>
      <c r="O493" s="410">
        <v>5</v>
      </c>
      <c r="P493" s="410">
        <v>2</v>
      </c>
      <c r="Q493" s="410">
        <v>11</v>
      </c>
      <c r="R493" s="142">
        <v>12.25</v>
      </c>
      <c r="S493" s="142">
        <v>3.5</v>
      </c>
      <c r="T493" s="1"/>
      <c r="U493" s="104" t="s">
        <v>1029</v>
      </c>
      <c r="V493" s="411">
        <v>5</v>
      </c>
      <c r="W493" s="499">
        <f t="shared" si="44"/>
        <v>6.5741897311156401E-5</v>
      </c>
      <c r="X493" s="188">
        <v>19</v>
      </c>
      <c r="Y493" s="410">
        <v>1</v>
      </c>
      <c r="Z493" s="410">
        <v>88</v>
      </c>
      <c r="AA493" s="142">
        <v>1177.04</v>
      </c>
      <c r="AB493" s="142">
        <v>34.308016555901297</v>
      </c>
      <c r="AC493" s="1"/>
      <c r="AD493" s="104" t="s">
        <v>915</v>
      </c>
      <c r="AE493" s="411">
        <v>3</v>
      </c>
      <c r="AF493" s="499">
        <f t="shared" si="45"/>
        <v>6.7162174263454827E-5</v>
      </c>
      <c r="AG493" s="188">
        <v>4</v>
      </c>
      <c r="AH493" s="410">
        <v>2</v>
      </c>
      <c r="AI493" s="410">
        <v>7</v>
      </c>
      <c r="AJ493" s="142">
        <v>4.6666666666666696</v>
      </c>
      <c r="AK493" s="142">
        <v>2.16024689946929</v>
      </c>
      <c r="AL493" s="1"/>
      <c r="AM493" s="104" t="s">
        <v>683</v>
      </c>
      <c r="AN493" s="411">
        <v>1</v>
      </c>
      <c r="AO493" s="499">
        <f t="shared" si="46"/>
        <v>3.82789771857296E-5</v>
      </c>
      <c r="AP493" s="188">
        <v>36</v>
      </c>
      <c r="AQ493" s="410">
        <v>36</v>
      </c>
      <c r="AR493" s="410">
        <v>36</v>
      </c>
      <c r="AS493" s="142">
        <v>0</v>
      </c>
      <c r="AT493" s="142">
        <v>0</v>
      </c>
      <c r="AU493" s="1"/>
      <c r="AV493" s="104" t="s">
        <v>1060</v>
      </c>
      <c r="AW493" s="411">
        <v>2</v>
      </c>
      <c r="AX493" s="499">
        <f t="shared" si="47"/>
        <v>6.1963627350745113E-5</v>
      </c>
      <c r="AY493" s="188">
        <v>5</v>
      </c>
      <c r="AZ493" s="410">
        <v>4</v>
      </c>
      <c r="BA493" s="410">
        <v>6</v>
      </c>
      <c r="BB493" s="142">
        <v>1</v>
      </c>
      <c r="BC493" s="142">
        <v>1</v>
      </c>
      <c r="BD493" s="75"/>
    </row>
    <row r="494" spans="2:56" ht="11.25" customHeight="1" x14ac:dyDescent="0.25">
      <c r="B494" s="113"/>
      <c r="C494" s="104" t="s">
        <v>1120</v>
      </c>
      <c r="D494" s="411">
        <v>21</v>
      </c>
      <c r="E494" s="499">
        <f t="shared" si="42"/>
        <v>8.9717517986226227E-5</v>
      </c>
      <c r="F494" s="188">
        <v>2</v>
      </c>
      <c r="G494" s="410">
        <v>1</v>
      </c>
      <c r="H494" s="410">
        <v>11</v>
      </c>
      <c r="I494" s="142">
        <v>4.9160997732426299</v>
      </c>
      <c r="J494" s="142">
        <v>2.2172279479662498</v>
      </c>
      <c r="K494" s="1"/>
      <c r="L494" s="104" t="s">
        <v>783</v>
      </c>
      <c r="M494" s="411">
        <v>4</v>
      </c>
      <c r="N494" s="310">
        <f t="shared" si="43"/>
        <v>7.280139778683751E-5</v>
      </c>
      <c r="O494" s="410">
        <v>5</v>
      </c>
      <c r="P494" s="410">
        <v>1</v>
      </c>
      <c r="Q494" s="410">
        <v>20</v>
      </c>
      <c r="R494" s="142">
        <v>67.6875</v>
      </c>
      <c r="S494" s="142">
        <v>8.2272413359521703</v>
      </c>
      <c r="T494" s="1"/>
      <c r="U494" s="104" t="s">
        <v>1046</v>
      </c>
      <c r="V494" s="411">
        <v>5</v>
      </c>
      <c r="W494" s="499">
        <f t="shared" si="44"/>
        <v>6.5741897311156401E-5</v>
      </c>
      <c r="X494" s="188">
        <v>3</v>
      </c>
      <c r="Y494" s="410">
        <v>2</v>
      </c>
      <c r="Z494" s="410">
        <v>7</v>
      </c>
      <c r="AA494" s="142">
        <v>3.44</v>
      </c>
      <c r="AB494" s="142">
        <v>1.85472369909914</v>
      </c>
      <c r="AC494" s="1"/>
      <c r="AD494" s="104" t="s">
        <v>934</v>
      </c>
      <c r="AE494" s="411">
        <v>3</v>
      </c>
      <c r="AF494" s="499">
        <f t="shared" si="45"/>
        <v>6.7162174263454827E-5</v>
      </c>
      <c r="AG494" s="188">
        <v>3</v>
      </c>
      <c r="AH494" s="410">
        <v>1</v>
      </c>
      <c r="AI494" s="410">
        <v>9</v>
      </c>
      <c r="AJ494" s="142">
        <v>14.2222222222222</v>
      </c>
      <c r="AK494" s="142">
        <v>3.7712361663282499</v>
      </c>
      <c r="AL494" s="1"/>
      <c r="AM494" s="104" t="s">
        <v>686</v>
      </c>
      <c r="AN494" s="411">
        <v>1</v>
      </c>
      <c r="AO494" s="499">
        <f t="shared" si="46"/>
        <v>3.82789771857296E-5</v>
      </c>
      <c r="AP494" s="188">
        <v>15</v>
      </c>
      <c r="AQ494" s="410">
        <v>15</v>
      </c>
      <c r="AR494" s="410">
        <v>15</v>
      </c>
      <c r="AS494" s="142">
        <v>0</v>
      </c>
      <c r="AT494" s="142">
        <v>0</v>
      </c>
      <c r="AU494" s="1"/>
      <c r="AV494" s="104" t="s">
        <v>1079</v>
      </c>
      <c r="AW494" s="411">
        <v>2</v>
      </c>
      <c r="AX494" s="499">
        <f t="shared" si="47"/>
        <v>6.1963627350745113E-5</v>
      </c>
      <c r="AY494" s="188">
        <v>3</v>
      </c>
      <c r="AZ494" s="410">
        <v>3</v>
      </c>
      <c r="BA494" s="410">
        <v>4</v>
      </c>
      <c r="BB494" s="142">
        <v>0.25</v>
      </c>
      <c r="BC494" s="142">
        <v>0.5</v>
      </c>
      <c r="BD494" s="75"/>
    </row>
    <row r="495" spans="2:56" ht="11.25" customHeight="1" x14ac:dyDescent="0.25">
      <c r="B495" s="113"/>
      <c r="C495" s="104" t="s">
        <v>1060</v>
      </c>
      <c r="D495" s="411">
        <v>19</v>
      </c>
      <c r="E495" s="499">
        <f t="shared" si="42"/>
        <v>8.1172992463728484E-5</v>
      </c>
      <c r="F495" s="188">
        <v>7</v>
      </c>
      <c r="G495" s="410">
        <v>3</v>
      </c>
      <c r="H495" s="410">
        <v>15</v>
      </c>
      <c r="I495" s="142">
        <v>10.831024930747899</v>
      </c>
      <c r="J495" s="142">
        <v>3.2910522528133699</v>
      </c>
      <c r="K495" s="1"/>
      <c r="L495" s="104" t="s">
        <v>792</v>
      </c>
      <c r="M495" s="411">
        <v>4</v>
      </c>
      <c r="N495" s="310">
        <f t="shared" si="43"/>
        <v>7.280139778683751E-5</v>
      </c>
      <c r="O495" s="410">
        <v>6</v>
      </c>
      <c r="P495" s="410">
        <v>4</v>
      </c>
      <c r="Q495" s="410">
        <v>7</v>
      </c>
      <c r="R495" s="142">
        <v>1.5</v>
      </c>
      <c r="S495" s="142">
        <v>1.2247448713915901</v>
      </c>
      <c r="T495" s="1"/>
      <c r="U495" s="104" t="s">
        <v>1080</v>
      </c>
      <c r="V495" s="411">
        <v>5</v>
      </c>
      <c r="W495" s="499">
        <f t="shared" si="44"/>
        <v>6.5741897311156401E-5</v>
      </c>
      <c r="X495" s="188">
        <v>20</v>
      </c>
      <c r="Y495" s="410">
        <v>2</v>
      </c>
      <c r="Z495" s="410">
        <v>44</v>
      </c>
      <c r="AA495" s="142">
        <v>221.76</v>
      </c>
      <c r="AB495" s="142">
        <v>14.891608375189</v>
      </c>
      <c r="AC495" s="1"/>
      <c r="AD495" s="104" t="s">
        <v>944</v>
      </c>
      <c r="AE495" s="411">
        <v>3</v>
      </c>
      <c r="AF495" s="499">
        <f t="shared" si="45"/>
        <v>6.7162174263454827E-5</v>
      </c>
      <c r="AG495" s="188">
        <v>7</v>
      </c>
      <c r="AH495" s="410">
        <v>5</v>
      </c>
      <c r="AI495" s="410">
        <v>11</v>
      </c>
      <c r="AJ495" s="142">
        <v>6.2222222222222197</v>
      </c>
      <c r="AK495" s="142">
        <v>2.4944382578492901</v>
      </c>
      <c r="AL495" s="1"/>
      <c r="AM495" s="104" t="s">
        <v>801</v>
      </c>
      <c r="AN495" s="411">
        <v>1</v>
      </c>
      <c r="AO495" s="499">
        <f t="shared" si="46"/>
        <v>3.82789771857296E-5</v>
      </c>
      <c r="AP495" s="188">
        <v>10</v>
      </c>
      <c r="AQ495" s="410">
        <v>10</v>
      </c>
      <c r="AR495" s="410">
        <v>10</v>
      </c>
      <c r="AS495" s="142">
        <v>0</v>
      </c>
      <c r="AT495" s="142">
        <v>0</v>
      </c>
      <c r="AU495" s="1"/>
      <c r="AV495" s="104" t="s">
        <v>1091</v>
      </c>
      <c r="AW495" s="411">
        <v>2</v>
      </c>
      <c r="AX495" s="499">
        <f t="shared" si="47"/>
        <v>6.1963627350745113E-5</v>
      </c>
      <c r="AY495" s="188">
        <v>6</v>
      </c>
      <c r="AZ495" s="410">
        <v>5</v>
      </c>
      <c r="BA495" s="410">
        <v>8</v>
      </c>
      <c r="BB495" s="142">
        <v>2.25</v>
      </c>
      <c r="BC495" s="142">
        <v>1.5</v>
      </c>
      <c r="BD495" s="75"/>
    </row>
    <row r="496" spans="2:56" ht="11.25" customHeight="1" x14ac:dyDescent="0.25">
      <c r="B496" s="113"/>
      <c r="C496" s="104" t="s">
        <v>1179</v>
      </c>
      <c r="D496" s="411">
        <v>19</v>
      </c>
      <c r="E496" s="499">
        <f t="shared" si="42"/>
        <v>8.1172992463728484E-5</v>
      </c>
      <c r="F496" s="188">
        <v>3</v>
      </c>
      <c r="G496" s="410">
        <v>1</v>
      </c>
      <c r="H496" s="410">
        <v>38</v>
      </c>
      <c r="I496" s="142">
        <v>65.673130193905806</v>
      </c>
      <c r="J496" s="142">
        <v>8.1038959885912796</v>
      </c>
      <c r="K496" s="1"/>
      <c r="L496" s="104" t="s">
        <v>796</v>
      </c>
      <c r="M496" s="411">
        <v>4</v>
      </c>
      <c r="N496" s="310">
        <f t="shared" si="43"/>
        <v>7.280139778683751E-5</v>
      </c>
      <c r="O496" s="410">
        <v>14</v>
      </c>
      <c r="P496" s="410">
        <v>2</v>
      </c>
      <c r="Q496" s="410">
        <v>44</v>
      </c>
      <c r="R496" s="142">
        <v>288.6875</v>
      </c>
      <c r="S496" s="142">
        <v>16.9908063375462</v>
      </c>
      <c r="T496" s="1"/>
      <c r="U496" s="104" t="s">
        <v>1090</v>
      </c>
      <c r="V496" s="411">
        <v>5</v>
      </c>
      <c r="W496" s="499">
        <f t="shared" si="44"/>
        <v>6.5741897311156401E-5</v>
      </c>
      <c r="X496" s="188">
        <v>10</v>
      </c>
      <c r="Y496" s="410">
        <v>1</v>
      </c>
      <c r="Z496" s="410">
        <v>22</v>
      </c>
      <c r="AA496" s="142">
        <v>57.36</v>
      </c>
      <c r="AB496" s="142">
        <v>7.5736384915045898</v>
      </c>
      <c r="AC496" s="1"/>
      <c r="AD496" s="104" t="s">
        <v>1000</v>
      </c>
      <c r="AE496" s="411">
        <v>3</v>
      </c>
      <c r="AF496" s="499">
        <f t="shared" si="45"/>
        <v>6.7162174263454827E-5</v>
      </c>
      <c r="AG496" s="188">
        <v>13</v>
      </c>
      <c r="AH496" s="410">
        <v>12</v>
      </c>
      <c r="AI496" s="410">
        <v>15</v>
      </c>
      <c r="AJ496" s="142">
        <v>1.55555555555554</v>
      </c>
      <c r="AK496" s="142">
        <v>1.2472191289246399</v>
      </c>
      <c r="AL496" s="1"/>
      <c r="AM496" s="104" t="s">
        <v>817</v>
      </c>
      <c r="AN496" s="411">
        <v>1</v>
      </c>
      <c r="AO496" s="499">
        <f t="shared" si="46"/>
        <v>3.82789771857296E-5</v>
      </c>
      <c r="AP496" s="188">
        <v>15</v>
      </c>
      <c r="AQ496" s="410">
        <v>15</v>
      </c>
      <c r="AR496" s="410">
        <v>15</v>
      </c>
      <c r="AS496" s="142">
        <v>0</v>
      </c>
      <c r="AT496" s="142">
        <v>0</v>
      </c>
      <c r="AU496" s="1"/>
      <c r="AV496" s="104" t="s">
        <v>1092</v>
      </c>
      <c r="AW496" s="411">
        <v>2</v>
      </c>
      <c r="AX496" s="499">
        <f t="shared" si="47"/>
        <v>6.1963627350745113E-5</v>
      </c>
      <c r="AY496" s="188">
        <v>4</v>
      </c>
      <c r="AZ496" s="410">
        <v>2</v>
      </c>
      <c r="BA496" s="410">
        <v>6</v>
      </c>
      <c r="BB496" s="142">
        <v>4</v>
      </c>
      <c r="BC496" s="142">
        <v>2</v>
      </c>
      <c r="BD496" s="75"/>
    </row>
    <row r="497" spans="2:56" ht="11.25" customHeight="1" x14ac:dyDescent="0.25">
      <c r="B497" s="113"/>
      <c r="C497" s="104" t="s">
        <v>916</v>
      </c>
      <c r="D497" s="411">
        <v>18</v>
      </c>
      <c r="E497" s="499">
        <f t="shared" si="42"/>
        <v>7.6900729702479619E-5</v>
      </c>
      <c r="F497" s="188">
        <v>4</v>
      </c>
      <c r="G497" s="410">
        <v>1</v>
      </c>
      <c r="H497" s="410">
        <v>30</v>
      </c>
      <c r="I497" s="142">
        <v>45.469135802469097</v>
      </c>
      <c r="J497" s="142">
        <v>6.7430805869772303</v>
      </c>
      <c r="K497" s="1"/>
      <c r="L497" s="104" t="s">
        <v>861</v>
      </c>
      <c r="M497" s="411">
        <v>4</v>
      </c>
      <c r="N497" s="310">
        <f t="shared" si="43"/>
        <v>7.280139778683751E-5</v>
      </c>
      <c r="O497" s="410">
        <v>7</v>
      </c>
      <c r="P497" s="410">
        <v>2</v>
      </c>
      <c r="Q497" s="410">
        <v>22</v>
      </c>
      <c r="R497" s="142">
        <v>68.1875</v>
      </c>
      <c r="S497" s="142">
        <v>8.25757228245687</v>
      </c>
      <c r="T497" s="1"/>
      <c r="U497" s="104" t="s">
        <v>1179</v>
      </c>
      <c r="V497" s="411">
        <v>5</v>
      </c>
      <c r="W497" s="499">
        <f t="shared" si="44"/>
        <v>6.5741897311156401E-5</v>
      </c>
      <c r="X497" s="188">
        <v>2</v>
      </c>
      <c r="Y497" s="410">
        <v>1</v>
      </c>
      <c r="Z497" s="410">
        <v>3</v>
      </c>
      <c r="AA497" s="142">
        <v>0.56000000000000005</v>
      </c>
      <c r="AB497" s="142">
        <v>0.748331477354788</v>
      </c>
      <c r="AC497" s="1"/>
      <c r="AD497" s="104" t="s">
        <v>1038</v>
      </c>
      <c r="AE497" s="411">
        <v>3</v>
      </c>
      <c r="AF497" s="499">
        <f t="shared" si="45"/>
        <v>6.7162174263454827E-5</v>
      </c>
      <c r="AG497" s="188">
        <v>6</v>
      </c>
      <c r="AH497" s="410">
        <v>1</v>
      </c>
      <c r="AI497" s="410">
        <v>17</v>
      </c>
      <c r="AJ497" s="142">
        <v>53.5555555555556</v>
      </c>
      <c r="AK497" s="142">
        <v>7.3181661333667201</v>
      </c>
      <c r="AL497" s="1"/>
      <c r="AM497" s="104" t="s">
        <v>858</v>
      </c>
      <c r="AN497" s="411">
        <v>1</v>
      </c>
      <c r="AO497" s="499">
        <f t="shared" si="46"/>
        <v>3.82789771857296E-5</v>
      </c>
      <c r="AP497" s="188">
        <v>10</v>
      </c>
      <c r="AQ497" s="410">
        <v>10</v>
      </c>
      <c r="AR497" s="410">
        <v>10</v>
      </c>
      <c r="AS497" s="142">
        <v>0</v>
      </c>
      <c r="AT497" s="142">
        <v>0</v>
      </c>
      <c r="AU497" s="1"/>
      <c r="AV497" s="104" t="s">
        <v>1100</v>
      </c>
      <c r="AW497" s="411">
        <v>2</v>
      </c>
      <c r="AX497" s="499">
        <f t="shared" si="47"/>
        <v>6.1963627350745113E-5</v>
      </c>
      <c r="AY497" s="188">
        <v>2</v>
      </c>
      <c r="AZ497" s="410">
        <v>1</v>
      </c>
      <c r="BA497" s="410">
        <v>4</v>
      </c>
      <c r="BB497" s="142">
        <v>2.25</v>
      </c>
      <c r="BC497" s="142">
        <v>1.5</v>
      </c>
      <c r="BD497" s="75"/>
    </row>
    <row r="498" spans="2:56" ht="11.25" customHeight="1" x14ac:dyDescent="0.25">
      <c r="B498" s="113"/>
      <c r="C498" s="104" t="s">
        <v>944</v>
      </c>
      <c r="D498" s="411">
        <v>18</v>
      </c>
      <c r="E498" s="499">
        <f t="shared" si="42"/>
        <v>7.6900729702479619E-5</v>
      </c>
      <c r="F498" s="188">
        <v>13</v>
      </c>
      <c r="G498" s="410">
        <v>1</v>
      </c>
      <c r="H498" s="410">
        <v>48</v>
      </c>
      <c r="I498" s="142">
        <v>170.111111111111</v>
      </c>
      <c r="J498" s="142">
        <v>13.0426650310092</v>
      </c>
      <c r="K498" s="1"/>
      <c r="L498" s="104" t="s">
        <v>1018</v>
      </c>
      <c r="M498" s="411">
        <v>4</v>
      </c>
      <c r="N498" s="310">
        <f t="shared" si="43"/>
        <v>7.280139778683751E-5</v>
      </c>
      <c r="O498" s="410">
        <v>10</v>
      </c>
      <c r="P498" s="410">
        <v>1</v>
      </c>
      <c r="Q498" s="410">
        <v>28</v>
      </c>
      <c r="R498" s="142">
        <v>117.1875</v>
      </c>
      <c r="S498" s="142">
        <v>10.825317547305501</v>
      </c>
      <c r="T498" s="1"/>
      <c r="U498" s="104" t="s">
        <v>686</v>
      </c>
      <c r="V498" s="411">
        <v>4</v>
      </c>
      <c r="W498" s="499">
        <f t="shared" si="44"/>
        <v>5.2593517848925121E-5</v>
      </c>
      <c r="X498" s="188">
        <v>22</v>
      </c>
      <c r="Y498" s="410">
        <v>14</v>
      </c>
      <c r="Z498" s="410">
        <v>37</v>
      </c>
      <c r="AA498" s="142">
        <v>76.25</v>
      </c>
      <c r="AB498" s="142">
        <v>8.7321245982864895</v>
      </c>
      <c r="AC498" s="1"/>
      <c r="AD498" s="104" t="s">
        <v>1048</v>
      </c>
      <c r="AE498" s="411">
        <v>3</v>
      </c>
      <c r="AF498" s="499">
        <f t="shared" si="45"/>
        <v>6.7162174263454827E-5</v>
      </c>
      <c r="AG498" s="188">
        <v>5</v>
      </c>
      <c r="AH498" s="410">
        <v>3</v>
      </c>
      <c r="AI498" s="410">
        <v>8</v>
      </c>
      <c r="AJ498" s="142">
        <v>4.6666666666666696</v>
      </c>
      <c r="AK498" s="142">
        <v>2.16024689946929</v>
      </c>
      <c r="AL498" s="1"/>
      <c r="AM498" s="104" t="s">
        <v>865</v>
      </c>
      <c r="AN498" s="411">
        <v>1</v>
      </c>
      <c r="AO498" s="499">
        <f t="shared" si="46"/>
        <v>3.82789771857296E-5</v>
      </c>
      <c r="AP498" s="188">
        <v>1</v>
      </c>
      <c r="AQ498" s="410">
        <v>1</v>
      </c>
      <c r="AR498" s="410">
        <v>1</v>
      </c>
      <c r="AS498" s="142">
        <v>0</v>
      </c>
      <c r="AT498" s="142">
        <v>0</v>
      </c>
      <c r="AU498" s="1"/>
      <c r="AV498" s="104" t="s">
        <v>1120</v>
      </c>
      <c r="AW498" s="411">
        <v>2</v>
      </c>
      <c r="AX498" s="499">
        <f t="shared" si="47"/>
        <v>6.1963627350745113E-5</v>
      </c>
      <c r="AY498" s="188">
        <v>3</v>
      </c>
      <c r="AZ498" s="410">
        <v>3</v>
      </c>
      <c r="BA498" s="410">
        <v>4</v>
      </c>
      <c r="BB498" s="142">
        <v>0.25</v>
      </c>
      <c r="BC498" s="142">
        <v>0.5</v>
      </c>
      <c r="BD498" s="75"/>
    </row>
    <row r="499" spans="2:56" ht="11.25" customHeight="1" x14ac:dyDescent="0.25">
      <c r="B499" s="113"/>
      <c r="C499" s="104" t="s">
        <v>967</v>
      </c>
      <c r="D499" s="411">
        <v>18</v>
      </c>
      <c r="E499" s="499">
        <f t="shared" si="42"/>
        <v>7.6900729702479619E-5</v>
      </c>
      <c r="F499" s="188">
        <v>3</v>
      </c>
      <c r="G499" s="410">
        <v>2</v>
      </c>
      <c r="H499" s="410">
        <v>7</v>
      </c>
      <c r="I499" s="142">
        <v>2.2469135802469098</v>
      </c>
      <c r="J499" s="142">
        <v>1.49897084035912</v>
      </c>
      <c r="K499" s="1"/>
      <c r="L499" s="104" t="s">
        <v>1119</v>
      </c>
      <c r="M499" s="411">
        <v>4</v>
      </c>
      <c r="N499" s="310">
        <f t="shared" si="43"/>
        <v>7.280139778683751E-5</v>
      </c>
      <c r="O499" s="410">
        <v>14</v>
      </c>
      <c r="P499" s="410">
        <v>1</v>
      </c>
      <c r="Q499" s="410">
        <v>42</v>
      </c>
      <c r="R499" s="142">
        <v>259.25</v>
      </c>
      <c r="S499" s="142">
        <v>16.1012421881046</v>
      </c>
      <c r="T499" s="1"/>
      <c r="U499" s="104" t="s">
        <v>877</v>
      </c>
      <c r="V499" s="411">
        <v>4</v>
      </c>
      <c r="W499" s="499">
        <f t="shared" si="44"/>
        <v>5.2593517848925121E-5</v>
      </c>
      <c r="X499" s="188">
        <v>2</v>
      </c>
      <c r="Y499" s="410">
        <v>1</v>
      </c>
      <c r="Z499" s="410">
        <v>4</v>
      </c>
      <c r="AA499" s="142">
        <v>1.1875</v>
      </c>
      <c r="AB499" s="142">
        <v>1.08972473588517</v>
      </c>
      <c r="AC499" s="1"/>
      <c r="AD499" s="104" t="s">
        <v>1092</v>
      </c>
      <c r="AE499" s="411">
        <v>3</v>
      </c>
      <c r="AF499" s="499">
        <f t="shared" si="45"/>
        <v>6.7162174263454827E-5</v>
      </c>
      <c r="AG499" s="188">
        <v>2</v>
      </c>
      <c r="AH499" s="410">
        <v>1</v>
      </c>
      <c r="AI499" s="410">
        <v>6</v>
      </c>
      <c r="AJ499" s="142">
        <v>5.5555555555555598</v>
      </c>
      <c r="AK499" s="142">
        <v>2.3570226039551598</v>
      </c>
      <c r="AL499" s="1"/>
      <c r="AM499" s="104" t="s">
        <v>868</v>
      </c>
      <c r="AN499" s="411">
        <v>1</v>
      </c>
      <c r="AO499" s="499">
        <f t="shared" si="46"/>
        <v>3.82789771857296E-5</v>
      </c>
      <c r="AP499" s="188">
        <v>16</v>
      </c>
      <c r="AQ499" s="410">
        <v>16</v>
      </c>
      <c r="AR499" s="410">
        <v>16</v>
      </c>
      <c r="AS499" s="142">
        <v>0</v>
      </c>
      <c r="AT499" s="142">
        <v>0</v>
      </c>
      <c r="AU499" s="1"/>
      <c r="AV499" s="104" t="s">
        <v>1159</v>
      </c>
      <c r="AW499" s="411">
        <v>2</v>
      </c>
      <c r="AX499" s="499">
        <f t="shared" si="47"/>
        <v>6.1963627350745113E-5</v>
      </c>
      <c r="AY499" s="188">
        <v>23</v>
      </c>
      <c r="AZ499" s="410">
        <v>21</v>
      </c>
      <c r="BA499" s="410">
        <v>25</v>
      </c>
      <c r="BB499" s="142">
        <v>4</v>
      </c>
      <c r="BC499" s="142">
        <v>2</v>
      </c>
      <c r="BD499" s="75"/>
    </row>
    <row r="500" spans="2:56" ht="11.25" customHeight="1" x14ac:dyDescent="0.25">
      <c r="B500" s="113"/>
      <c r="C500" s="104" t="s">
        <v>1038</v>
      </c>
      <c r="D500" s="411">
        <v>18</v>
      </c>
      <c r="E500" s="499">
        <f t="shared" si="42"/>
        <v>7.6900729702479619E-5</v>
      </c>
      <c r="F500" s="188">
        <v>5</v>
      </c>
      <c r="G500" s="410">
        <v>1</v>
      </c>
      <c r="H500" s="410">
        <v>21</v>
      </c>
      <c r="I500" s="142">
        <v>38.052469135802497</v>
      </c>
      <c r="J500" s="142">
        <v>6.1686683438001797</v>
      </c>
      <c r="K500" s="1"/>
      <c r="L500" s="104" t="s">
        <v>1130</v>
      </c>
      <c r="M500" s="411">
        <v>4</v>
      </c>
      <c r="N500" s="310">
        <f t="shared" si="43"/>
        <v>7.280139778683751E-5</v>
      </c>
      <c r="O500" s="410">
        <v>15</v>
      </c>
      <c r="P500" s="410">
        <v>1</v>
      </c>
      <c r="Q500" s="410">
        <v>34</v>
      </c>
      <c r="R500" s="142">
        <v>163.6875</v>
      </c>
      <c r="S500" s="142">
        <v>12.794041581924001</v>
      </c>
      <c r="T500" s="1"/>
      <c r="U500" s="104" t="s">
        <v>938</v>
      </c>
      <c r="V500" s="411">
        <v>4</v>
      </c>
      <c r="W500" s="499">
        <f t="shared" si="44"/>
        <v>5.2593517848925121E-5</v>
      </c>
      <c r="X500" s="188">
        <v>2</v>
      </c>
      <c r="Y500" s="410">
        <v>1</v>
      </c>
      <c r="Z500" s="410">
        <v>4</v>
      </c>
      <c r="AA500" s="142">
        <v>1.5</v>
      </c>
      <c r="AB500" s="142">
        <v>1.2247448713915901</v>
      </c>
      <c r="AC500" s="1"/>
      <c r="AD500" s="104" t="s">
        <v>1094</v>
      </c>
      <c r="AE500" s="411">
        <v>3</v>
      </c>
      <c r="AF500" s="499">
        <f t="shared" si="45"/>
        <v>6.7162174263454827E-5</v>
      </c>
      <c r="AG500" s="188">
        <v>28</v>
      </c>
      <c r="AH500" s="410">
        <v>8</v>
      </c>
      <c r="AI500" s="410">
        <v>47</v>
      </c>
      <c r="AJ500" s="142">
        <v>254.888888888889</v>
      </c>
      <c r="AK500" s="142">
        <v>15.9652400197707</v>
      </c>
      <c r="AL500" s="1"/>
      <c r="AM500" s="104" t="s">
        <v>870</v>
      </c>
      <c r="AN500" s="411">
        <v>1</v>
      </c>
      <c r="AO500" s="499">
        <f t="shared" si="46"/>
        <v>3.82789771857296E-5</v>
      </c>
      <c r="AP500" s="188">
        <v>14</v>
      </c>
      <c r="AQ500" s="410">
        <v>14</v>
      </c>
      <c r="AR500" s="410">
        <v>14</v>
      </c>
      <c r="AS500" s="142">
        <v>0</v>
      </c>
      <c r="AT500" s="142">
        <v>0</v>
      </c>
      <c r="AU500" s="1"/>
      <c r="AV500" s="104" t="s">
        <v>705</v>
      </c>
      <c r="AW500" s="411">
        <v>1</v>
      </c>
      <c r="AX500" s="499">
        <f t="shared" si="47"/>
        <v>3.0981813675372557E-5</v>
      </c>
      <c r="AY500" s="188">
        <v>4</v>
      </c>
      <c r="AZ500" s="410">
        <v>4</v>
      </c>
      <c r="BA500" s="410">
        <v>4</v>
      </c>
      <c r="BB500" s="142">
        <v>0</v>
      </c>
      <c r="BC500" s="142">
        <v>0</v>
      </c>
      <c r="BD500" s="75"/>
    </row>
    <row r="501" spans="2:56" ht="11.25" customHeight="1" x14ac:dyDescent="0.25">
      <c r="B501" s="113"/>
      <c r="C501" s="104" t="s">
        <v>745</v>
      </c>
      <c r="D501" s="411">
        <v>17</v>
      </c>
      <c r="E501" s="499">
        <f t="shared" si="42"/>
        <v>7.2628466941230754E-5</v>
      </c>
      <c r="F501" s="188">
        <v>5</v>
      </c>
      <c r="G501" s="410">
        <v>2</v>
      </c>
      <c r="H501" s="410">
        <v>12</v>
      </c>
      <c r="I501" s="142">
        <v>9.0657439446366794</v>
      </c>
      <c r="J501" s="142">
        <v>3.01093738636935</v>
      </c>
      <c r="K501" s="1"/>
      <c r="L501" s="104" t="s">
        <v>1138</v>
      </c>
      <c r="M501" s="411">
        <v>4</v>
      </c>
      <c r="N501" s="310">
        <f t="shared" si="43"/>
        <v>7.280139778683751E-5</v>
      </c>
      <c r="O501" s="410">
        <v>3</v>
      </c>
      <c r="P501" s="410">
        <v>2</v>
      </c>
      <c r="Q501" s="410">
        <v>5</v>
      </c>
      <c r="R501" s="142">
        <v>1.5</v>
      </c>
      <c r="S501" s="142">
        <v>1.2247448713915901</v>
      </c>
      <c r="T501" s="1"/>
      <c r="U501" s="104" t="s">
        <v>953</v>
      </c>
      <c r="V501" s="411">
        <v>4</v>
      </c>
      <c r="W501" s="499">
        <f t="shared" si="44"/>
        <v>5.2593517848925121E-5</v>
      </c>
      <c r="X501" s="188">
        <v>2</v>
      </c>
      <c r="Y501" s="410">
        <v>1</v>
      </c>
      <c r="Z501" s="410">
        <v>3</v>
      </c>
      <c r="AA501" s="142">
        <v>0.5</v>
      </c>
      <c r="AB501" s="142">
        <v>0.70710678118654802</v>
      </c>
      <c r="AC501" s="1"/>
      <c r="AD501" s="104" t="s">
        <v>1108</v>
      </c>
      <c r="AE501" s="411">
        <v>3</v>
      </c>
      <c r="AF501" s="499">
        <f t="shared" si="45"/>
        <v>6.7162174263454827E-5</v>
      </c>
      <c r="AG501" s="188">
        <v>35</v>
      </c>
      <c r="AH501" s="410">
        <v>13</v>
      </c>
      <c r="AI501" s="410">
        <v>73</v>
      </c>
      <c r="AJ501" s="142">
        <v>717.555555555556</v>
      </c>
      <c r="AK501" s="142">
        <v>26.787227470485899</v>
      </c>
      <c r="AL501" s="1"/>
      <c r="AM501" s="104" t="s">
        <v>876</v>
      </c>
      <c r="AN501" s="411">
        <v>1</v>
      </c>
      <c r="AO501" s="499">
        <f t="shared" si="46"/>
        <v>3.82789771857296E-5</v>
      </c>
      <c r="AP501" s="188">
        <v>5</v>
      </c>
      <c r="AQ501" s="410">
        <v>5</v>
      </c>
      <c r="AR501" s="410">
        <v>5</v>
      </c>
      <c r="AS501" s="142">
        <v>0</v>
      </c>
      <c r="AT501" s="142">
        <v>0</v>
      </c>
      <c r="AU501" s="1"/>
      <c r="AV501" s="104" t="s">
        <v>731</v>
      </c>
      <c r="AW501" s="411">
        <v>1</v>
      </c>
      <c r="AX501" s="499">
        <f t="shared" si="47"/>
        <v>3.0981813675372557E-5</v>
      </c>
      <c r="AY501" s="188">
        <v>26</v>
      </c>
      <c r="AZ501" s="410">
        <v>26</v>
      </c>
      <c r="BA501" s="410">
        <v>26</v>
      </c>
      <c r="BB501" s="142">
        <v>0</v>
      </c>
      <c r="BC501" s="142">
        <v>0</v>
      </c>
      <c r="BD501" s="75"/>
    </row>
    <row r="502" spans="2:56" ht="11.25" customHeight="1" x14ac:dyDescent="0.25">
      <c r="B502" s="113"/>
      <c r="C502" s="104" t="s">
        <v>783</v>
      </c>
      <c r="D502" s="411">
        <v>17</v>
      </c>
      <c r="E502" s="499">
        <f t="shared" si="42"/>
        <v>7.2628466941230754E-5</v>
      </c>
      <c r="F502" s="188">
        <v>7</v>
      </c>
      <c r="G502" s="410">
        <v>1</v>
      </c>
      <c r="H502" s="410">
        <v>28</v>
      </c>
      <c r="I502" s="142">
        <v>63.944636678200702</v>
      </c>
      <c r="J502" s="142">
        <v>7.9965390437489097</v>
      </c>
      <c r="K502" s="1"/>
      <c r="L502" s="104" t="s">
        <v>1179</v>
      </c>
      <c r="M502" s="411">
        <v>4</v>
      </c>
      <c r="N502" s="310">
        <f t="shared" si="43"/>
        <v>7.280139778683751E-5</v>
      </c>
      <c r="O502" s="410">
        <v>2</v>
      </c>
      <c r="P502" s="410">
        <v>1</v>
      </c>
      <c r="Q502" s="410">
        <v>4</v>
      </c>
      <c r="R502" s="142">
        <v>1.6875</v>
      </c>
      <c r="S502" s="142">
        <v>1.29903810567666</v>
      </c>
      <c r="T502" s="1"/>
      <c r="U502" s="104" t="s">
        <v>1038</v>
      </c>
      <c r="V502" s="411">
        <v>4</v>
      </c>
      <c r="W502" s="499">
        <f t="shared" si="44"/>
        <v>5.2593517848925121E-5</v>
      </c>
      <c r="X502" s="188">
        <v>11</v>
      </c>
      <c r="Y502" s="410">
        <v>2</v>
      </c>
      <c r="Z502" s="410">
        <v>21</v>
      </c>
      <c r="AA502" s="142">
        <v>57.6875</v>
      </c>
      <c r="AB502" s="142">
        <v>7.5952287654816599</v>
      </c>
      <c r="AC502" s="1"/>
      <c r="AD502" s="104" t="s">
        <v>1138</v>
      </c>
      <c r="AE502" s="411">
        <v>3</v>
      </c>
      <c r="AF502" s="499">
        <f t="shared" si="45"/>
        <v>6.7162174263454827E-5</v>
      </c>
      <c r="AG502" s="188">
        <v>5</v>
      </c>
      <c r="AH502" s="410">
        <v>2</v>
      </c>
      <c r="AI502" s="410">
        <v>7</v>
      </c>
      <c r="AJ502" s="142">
        <v>4.6666666666666696</v>
      </c>
      <c r="AK502" s="142">
        <v>2.16024689946929</v>
      </c>
      <c r="AL502" s="1"/>
      <c r="AM502" s="104" t="s">
        <v>892</v>
      </c>
      <c r="AN502" s="411">
        <v>1</v>
      </c>
      <c r="AO502" s="499">
        <f t="shared" si="46"/>
        <v>3.82789771857296E-5</v>
      </c>
      <c r="AP502" s="188">
        <v>4</v>
      </c>
      <c r="AQ502" s="410">
        <v>4</v>
      </c>
      <c r="AR502" s="410">
        <v>4</v>
      </c>
      <c r="AS502" s="142">
        <v>0</v>
      </c>
      <c r="AT502" s="142">
        <v>0</v>
      </c>
      <c r="AU502" s="1"/>
      <c r="AV502" s="104" t="s">
        <v>745</v>
      </c>
      <c r="AW502" s="411">
        <v>1</v>
      </c>
      <c r="AX502" s="499">
        <f t="shared" si="47"/>
        <v>3.0981813675372557E-5</v>
      </c>
      <c r="AY502" s="188">
        <v>4</v>
      </c>
      <c r="AZ502" s="410">
        <v>4</v>
      </c>
      <c r="BA502" s="410">
        <v>4</v>
      </c>
      <c r="BB502" s="142">
        <v>0</v>
      </c>
      <c r="BC502" s="142">
        <v>0</v>
      </c>
      <c r="BD502" s="75"/>
    </row>
    <row r="503" spans="2:56" ht="11.25" customHeight="1" x14ac:dyDescent="0.25">
      <c r="B503" s="113"/>
      <c r="C503" s="104" t="s">
        <v>801</v>
      </c>
      <c r="D503" s="411">
        <v>17</v>
      </c>
      <c r="E503" s="499">
        <f t="shared" si="42"/>
        <v>7.2628466941230754E-5</v>
      </c>
      <c r="F503" s="188">
        <v>6</v>
      </c>
      <c r="G503" s="410">
        <v>2</v>
      </c>
      <c r="H503" s="410">
        <v>16</v>
      </c>
      <c r="I503" s="142">
        <v>15.1487889273356</v>
      </c>
      <c r="J503" s="142">
        <v>3.89214451521724</v>
      </c>
      <c r="K503" s="1"/>
      <c r="L503" s="104" t="s">
        <v>683</v>
      </c>
      <c r="M503" s="411">
        <v>3</v>
      </c>
      <c r="N503" s="310">
        <f t="shared" si="43"/>
        <v>5.4601048340128132E-5</v>
      </c>
      <c r="O503" s="410">
        <v>45</v>
      </c>
      <c r="P503" s="410">
        <v>34</v>
      </c>
      <c r="Q503" s="410">
        <v>65</v>
      </c>
      <c r="R503" s="142">
        <v>200.666666666667</v>
      </c>
      <c r="S503" s="142">
        <v>14.1656862405839</v>
      </c>
      <c r="T503" s="1"/>
      <c r="U503" s="104" t="s">
        <v>1048</v>
      </c>
      <c r="V503" s="411">
        <v>4</v>
      </c>
      <c r="W503" s="499">
        <f t="shared" si="44"/>
        <v>5.2593517848925121E-5</v>
      </c>
      <c r="X503" s="188">
        <v>3</v>
      </c>
      <c r="Y503" s="410">
        <v>1</v>
      </c>
      <c r="Z503" s="410">
        <v>6</v>
      </c>
      <c r="AA503" s="142">
        <v>4.25</v>
      </c>
      <c r="AB503" s="142">
        <v>2.0615528128088298</v>
      </c>
      <c r="AC503" s="1"/>
      <c r="AD503" s="104" t="s">
        <v>1163</v>
      </c>
      <c r="AE503" s="411">
        <v>3</v>
      </c>
      <c r="AF503" s="499">
        <f t="shared" si="45"/>
        <v>6.7162174263454827E-5</v>
      </c>
      <c r="AG503" s="188">
        <v>9</v>
      </c>
      <c r="AH503" s="410">
        <v>1</v>
      </c>
      <c r="AI503" s="410">
        <v>24</v>
      </c>
      <c r="AJ503" s="142">
        <v>112.666666666667</v>
      </c>
      <c r="AK503" s="142">
        <v>10.6144555520604</v>
      </c>
      <c r="AL503" s="1"/>
      <c r="AM503" s="104" t="s">
        <v>907</v>
      </c>
      <c r="AN503" s="411">
        <v>1</v>
      </c>
      <c r="AO503" s="499">
        <f t="shared" si="46"/>
        <v>3.82789771857296E-5</v>
      </c>
      <c r="AP503" s="188">
        <v>6</v>
      </c>
      <c r="AQ503" s="410">
        <v>6</v>
      </c>
      <c r="AR503" s="410">
        <v>6</v>
      </c>
      <c r="AS503" s="142">
        <v>0</v>
      </c>
      <c r="AT503" s="142">
        <v>0</v>
      </c>
      <c r="AU503" s="1"/>
      <c r="AV503" s="104" t="s">
        <v>756</v>
      </c>
      <c r="AW503" s="411">
        <v>1</v>
      </c>
      <c r="AX503" s="499">
        <f t="shared" si="47"/>
        <v>3.0981813675372557E-5</v>
      </c>
      <c r="AY503" s="188">
        <v>9</v>
      </c>
      <c r="AZ503" s="410">
        <v>9</v>
      </c>
      <c r="BA503" s="410">
        <v>9</v>
      </c>
      <c r="BB503" s="142">
        <v>0</v>
      </c>
      <c r="BC503" s="142">
        <v>0</v>
      </c>
      <c r="BD503" s="75"/>
    </row>
    <row r="504" spans="2:56" ht="11.25" customHeight="1" x14ac:dyDescent="0.25">
      <c r="B504" s="113"/>
      <c r="C504" s="104" t="s">
        <v>731</v>
      </c>
      <c r="D504" s="411">
        <v>16</v>
      </c>
      <c r="E504" s="499">
        <f t="shared" si="42"/>
        <v>6.8356204179981889E-5</v>
      </c>
      <c r="F504" s="188">
        <v>13</v>
      </c>
      <c r="G504" s="410">
        <v>2</v>
      </c>
      <c r="H504" s="410">
        <v>43</v>
      </c>
      <c r="I504" s="142">
        <v>96.90234375</v>
      </c>
      <c r="J504" s="142">
        <v>9.8438988083990395</v>
      </c>
      <c r="K504" s="1"/>
      <c r="L504" s="104" t="s">
        <v>777</v>
      </c>
      <c r="M504" s="411">
        <v>3</v>
      </c>
      <c r="N504" s="310">
        <f t="shared" si="43"/>
        <v>5.4601048340128132E-5</v>
      </c>
      <c r="O504" s="410">
        <v>6</v>
      </c>
      <c r="P504" s="410">
        <v>1</v>
      </c>
      <c r="Q504" s="410">
        <v>10</v>
      </c>
      <c r="R504" s="142">
        <v>14</v>
      </c>
      <c r="S504" s="142">
        <v>3.74165738677394</v>
      </c>
      <c r="T504" s="1"/>
      <c r="U504" s="104" t="s">
        <v>1094</v>
      </c>
      <c r="V504" s="411">
        <v>4</v>
      </c>
      <c r="W504" s="499">
        <f t="shared" si="44"/>
        <v>5.2593517848925121E-5</v>
      </c>
      <c r="X504" s="188">
        <v>25</v>
      </c>
      <c r="Y504" s="410">
        <v>1</v>
      </c>
      <c r="Z504" s="410">
        <v>48</v>
      </c>
      <c r="AA504" s="142">
        <v>405.6875</v>
      </c>
      <c r="AB504" s="142">
        <v>20.141685629559401</v>
      </c>
      <c r="AC504" s="1"/>
      <c r="AD504" s="104" t="s">
        <v>686</v>
      </c>
      <c r="AE504" s="411">
        <v>2</v>
      </c>
      <c r="AF504" s="499">
        <f t="shared" si="45"/>
        <v>4.4774782842303218E-5</v>
      </c>
      <c r="AG504" s="188">
        <v>14</v>
      </c>
      <c r="AH504" s="410">
        <v>14</v>
      </c>
      <c r="AI504" s="410">
        <v>14</v>
      </c>
      <c r="AJ504" s="142">
        <v>0</v>
      </c>
      <c r="AK504" s="142">
        <v>0</v>
      </c>
      <c r="AL504" s="1"/>
      <c r="AM504" s="104" t="s">
        <v>917</v>
      </c>
      <c r="AN504" s="411">
        <v>1</v>
      </c>
      <c r="AO504" s="499">
        <f t="shared" si="46"/>
        <v>3.82789771857296E-5</v>
      </c>
      <c r="AP504" s="188">
        <v>1</v>
      </c>
      <c r="AQ504" s="410">
        <v>1</v>
      </c>
      <c r="AR504" s="410">
        <v>1</v>
      </c>
      <c r="AS504" s="142">
        <v>0</v>
      </c>
      <c r="AT504" s="142">
        <v>0</v>
      </c>
      <c r="AU504" s="1"/>
      <c r="AV504" s="104" t="s">
        <v>868</v>
      </c>
      <c r="AW504" s="411">
        <v>1</v>
      </c>
      <c r="AX504" s="499">
        <f t="shared" si="47"/>
        <v>3.0981813675372557E-5</v>
      </c>
      <c r="AY504" s="188">
        <v>9</v>
      </c>
      <c r="AZ504" s="410">
        <v>9</v>
      </c>
      <c r="BA504" s="410">
        <v>9</v>
      </c>
      <c r="BB504" s="142">
        <v>0</v>
      </c>
      <c r="BC504" s="142">
        <v>0</v>
      </c>
      <c r="BD504" s="75"/>
    </row>
    <row r="505" spans="2:56" ht="11.25" customHeight="1" x14ac:dyDescent="0.25">
      <c r="B505" s="113"/>
      <c r="C505" s="104" t="s">
        <v>1090</v>
      </c>
      <c r="D505" s="411">
        <v>16</v>
      </c>
      <c r="E505" s="499">
        <f t="shared" si="42"/>
        <v>6.8356204179981889E-5</v>
      </c>
      <c r="F505" s="188">
        <v>14</v>
      </c>
      <c r="G505" s="410">
        <v>1</v>
      </c>
      <c r="H505" s="410">
        <v>35</v>
      </c>
      <c r="I505" s="142">
        <v>81</v>
      </c>
      <c r="J505" s="142">
        <v>9</v>
      </c>
      <c r="K505" s="1"/>
      <c r="L505" s="104" t="s">
        <v>944</v>
      </c>
      <c r="M505" s="411">
        <v>3</v>
      </c>
      <c r="N505" s="310">
        <f t="shared" si="43"/>
        <v>5.4601048340128132E-5</v>
      </c>
      <c r="O505" s="410">
        <v>12</v>
      </c>
      <c r="P505" s="410">
        <v>3</v>
      </c>
      <c r="Q505" s="410">
        <v>30</v>
      </c>
      <c r="R505" s="142">
        <v>156.222222222222</v>
      </c>
      <c r="S505" s="142">
        <v>12.498888839501801</v>
      </c>
      <c r="T505" s="1"/>
      <c r="U505" s="104" t="s">
        <v>1128</v>
      </c>
      <c r="V505" s="411">
        <v>4</v>
      </c>
      <c r="W505" s="499">
        <f t="shared" si="44"/>
        <v>5.2593517848925121E-5</v>
      </c>
      <c r="X505" s="188">
        <v>21</v>
      </c>
      <c r="Y505" s="410">
        <v>14</v>
      </c>
      <c r="Z505" s="410">
        <v>36</v>
      </c>
      <c r="AA505" s="142">
        <v>77.25</v>
      </c>
      <c r="AB505" s="142">
        <v>8.7891979156234701</v>
      </c>
      <c r="AC505" s="1"/>
      <c r="AD505" s="104" t="s">
        <v>734</v>
      </c>
      <c r="AE505" s="411">
        <v>2</v>
      </c>
      <c r="AF505" s="499">
        <f t="shared" si="45"/>
        <v>4.4774782842303218E-5</v>
      </c>
      <c r="AG505" s="188">
        <v>17</v>
      </c>
      <c r="AH505" s="410">
        <v>13</v>
      </c>
      <c r="AI505" s="410">
        <v>22</v>
      </c>
      <c r="AJ505" s="142">
        <v>20.25</v>
      </c>
      <c r="AK505" s="142">
        <v>4.5</v>
      </c>
      <c r="AL505" s="1"/>
      <c r="AM505" s="104" t="s">
        <v>967</v>
      </c>
      <c r="AN505" s="411">
        <v>1</v>
      </c>
      <c r="AO505" s="499">
        <f t="shared" si="46"/>
        <v>3.82789771857296E-5</v>
      </c>
      <c r="AP505" s="188">
        <v>3</v>
      </c>
      <c r="AQ505" s="410">
        <v>3</v>
      </c>
      <c r="AR505" s="410">
        <v>3</v>
      </c>
      <c r="AS505" s="142">
        <v>0</v>
      </c>
      <c r="AT505" s="142">
        <v>0</v>
      </c>
      <c r="AU505" s="1"/>
      <c r="AV505" s="104" t="s">
        <v>870</v>
      </c>
      <c r="AW505" s="411">
        <v>1</v>
      </c>
      <c r="AX505" s="499">
        <f t="shared" si="47"/>
        <v>3.0981813675372557E-5</v>
      </c>
      <c r="AY505" s="188">
        <v>4</v>
      </c>
      <c r="AZ505" s="410">
        <v>4</v>
      </c>
      <c r="BA505" s="410">
        <v>4</v>
      </c>
      <c r="BB505" s="142">
        <v>0</v>
      </c>
      <c r="BC505" s="142">
        <v>0</v>
      </c>
      <c r="BD505" s="75"/>
    </row>
    <row r="506" spans="2:56" ht="11.25" customHeight="1" x14ac:dyDescent="0.25">
      <c r="B506" s="113"/>
      <c r="C506" s="104" t="s">
        <v>1100</v>
      </c>
      <c r="D506" s="411">
        <v>16</v>
      </c>
      <c r="E506" s="499">
        <f t="shared" si="42"/>
        <v>6.8356204179981889E-5</v>
      </c>
      <c r="F506" s="188">
        <v>3</v>
      </c>
      <c r="G506" s="410">
        <v>1</v>
      </c>
      <c r="H506" s="410">
        <v>8</v>
      </c>
      <c r="I506" s="142">
        <v>4.15234375</v>
      </c>
      <c r="J506" s="142">
        <v>2.0377300483626399</v>
      </c>
      <c r="K506" s="1"/>
      <c r="L506" s="104" t="s">
        <v>967</v>
      </c>
      <c r="M506" s="411">
        <v>3</v>
      </c>
      <c r="N506" s="310">
        <f t="shared" si="43"/>
        <v>5.4601048340128132E-5</v>
      </c>
      <c r="O506" s="410">
        <v>2</v>
      </c>
      <c r="P506" s="410">
        <v>2</v>
      </c>
      <c r="Q506" s="410">
        <v>3</v>
      </c>
      <c r="R506" s="142">
        <v>0.22222222222222299</v>
      </c>
      <c r="S506" s="142">
        <v>0.47140452079103201</v>
      </c>
      <c r="T506" s="1"/>
      <c r="U506" s="104" t="s">
        <v>801</v>
      </c>
      <c r="V506" s="411">
        <v>3</v>
      </c>
      <c r="W506" s="499">
        <f t="shared" si="44"/>
        <v>3.9445138386693841E-5</v>
      </c>
      <c r="X506" s="188">
        <v>9</v>
      </c>
      <c r="Y506" s="410">
        <v>4</v>
      </c>
      <c r="Z506" s="410">
        <v>16</v>
      </c>
      <c r="AA506" s="142">
        <v>26</v>
      </c>
      <c r="AB506" s="142">
        <v>5.0990195135927801</v>
      </c>
      <c r="AC506" s="1"/>
      <c r="AD506" s="104" t="s">
        <v>801</v>
      </c>
      <c r="AE506" s="411">
        <v>2</v>
      </c>
      <c r="AF506" s="499">
        <f t="shared" si="45"/>
        <v>4.4774782842303218E-5</v>
      </c>
      <c r="AG506" s="188">
        <v>7</v>
      </c>
      <c r="AH506" s="410">
        <v>4</v>
      </c>
      <c r="AI506" s="410">
        <v>10</v>
      </c>
      <c r="AJ506" s="142">
        <v>9</v>
      </c>
      <c r="AK506" s="142">
        <v>3</v>
      </c>
      <c r="AL506" s="1"/>
      <c r="AM506" s="104" t="s">
        <v>1020</v>
      </c>
      <c r="AN506" s="411">
        <v>1</v>
      </c>
      <c r="AO506" s="499">
        <f t="shared" si="46"/>
        <v>3.82789771857296E-5</v>
      </c>
      <c r="AP506" s="188">
        <v>4</v>
      </c>
      <c r="AQ506" s="410">
        <v>4</v>
      </c>
      <c r="AR506" s="410">
        <v>4</v>
      </c>
      <c r="AS506" s="142">
        <v>0</v>
      </c>
      <c r="AT506" s="142">
        <v>0</v>
      </c>
      <c r="AU506" s="1"/>
      <c r="AV506" s="104" t="s">
        <v>876</v>
      </c>
      <c r="AW506" s="411">
        <v>1</v>
      </c>
      <c r="AX506" s="499">
        <f t="shared" si="47"/>
        <v>3.0981813675372557E-5</v>
      </c>
      <c r="AY506" s="188">
        <v>4</v>
      </c>
      <c r="AZ506" s="410">
        <v>4</v>
      </c>
      <c r="BA506" s="410">
        <v>4</v>
      </c>
      <c r="BB506" s="142">
        <v>0</v>
      </c>
      <c r="BC506" s="142">
        <v>0</v>
      </c>
      <c r="BD506" s="75"/>
    </row>
    <row r="507" spans="2:56" ht="11.25" customHeight="1" x14ac:dyDescent="0.25">
      <c r="B507" s="113"/>
      <c r="C507" s="104" t="s">
        <v>1108</v>
      </c>
      <c r="D507" s="411">
        <v>16</v>
      </c>
      <c r="E507" s="499">
        <f t="shared" si="42"/>
        <v>6.8356204179981889E-5</v>
      </c>
      <c r="F507" s="188">
        <v>22</v>
      </c>
      <c r="G507" s="410">
        <v>5</v>
      </c>
      <c r="H507" s="410">
        <v>86</v>
      </c>
      <c r="I507" s="142">
        <v>504.40234375</v>
      </c>
      <c r="J507" s="142">
        <v>22.458903440506599</v>
      </c>
      <c r="K507" s="1"/>
      <c r="L507" s="104" t="s">
        <v>1090</v>
      </c>
      <c r="M507" s="411">
        <v>3</v>
      </c>
      <c r="N507" s="310">
        <f t="shared" si="43"/>
        <v>5.4601048340128132E-5</v>
      </c>
      <c r="O507" s="410">
        <v>18</v>
      </c>
      <c r="P507" s="410">
        <v>14</v>
      </c>
      <c r="Q507" s="410">
        <v>26</v>
      </c>
      <c r="R507" s="142">
        <v>32</v>
      </c>
      <c r="S507" s="142">
        <v>5.6568542494923797</v>
      </c>
      <c r="T507" s="1"/>
      <c r="U507" s="104" t="s">
        <v>830</v>
      </c>
      <c r="V507" s="411">
        <v>3</v>
      </c>
      <c r="W507" s="499">
        <f t="shared" si="44"/>
        <v>3.9445138386693841E-5</v>
      </c>
      <c r="X507" s="188">
        <v>29</v>
      </c>
      <c r="Y507" s="410">
        <v>6</v>
      </c>
      <c r="Z507" s="410">
        <v>59</v>
      </c>
      <c r="AA507" s="142">
        <v>484.222222222222</v>
      </c>
      <c r="AB507" s="142">
        <v>22.0050499254653</v>
      </c>
      <c r="AC507" s="1"/>
      <c r="AD507" s="104" t="s">
        <v>830</v>
      </c>
      <c r="AE507" s="411">
        <v>2</v>
      </c>
      <c r="AF507" s="499">
        <f t="shared" si="45"/>
        <v>4.4774782842303218E-5</v>
      </c>
      <c r="AG507" s="188">
        <v>17</v>
      </c>
      <c r="AH507" s="410">
        <v>4</v>
      </c>
      <c r="AI507" s="410">
        <v>31</v>
      </c>
      <c r="AJ507" s="142">
        <v>182.25</v>
      </c>
      <c r="AK507" s="142">
        <v>13.5</v>
      </c>
      <c r="AL507" s="1"/>
      <c r="AM507" s="104" t="s">
        <v>1039</v>
      </c>
      <c r="AN507" s="411">
        <v>1</v>
      </c>
      <c r="AO507" s="499">
        <f t="shared" si="46"/>
        <v>3.82789771857296E-5</v>
      </c>
      <c r="AP507" s="188">
        <v>1</v>
      </c>
      <c r="AQ507" s="410">
        <v>1</v>
      </c>
      <c r="AR507" s="410">
        <v>1</v>
      </c>
      <c r="AS507" s="142">
        <v>0</v>
      </c>
      <c r="AT507" s="142">
        <v>0</v>
      </c>
      <c r="AU507" s="1"/>
      <c r="AV507" s="104" t="s">
        <v>877</v>
      </c>
      <c r="AW507" s="411">
        <v>1</v>
      </c>
      <c r="AX507" s="499">
        <f t="shared" si="47"/>
        <v>3.0981813675372557E-5</v>
      </c>
      <c r="AY507" s="188">
        <v>5</v>
      </c>
      <c r="AZ507" s="410">
        <v>5</v>
      </c>
      <c r="BA507" s="410">
        <v>5</v>
      </c>
      <c r="BB507" s="142">
        <v>0</v>
      </c>
      <c r="BC507" s="142">
        <v>0</v>
      </c>
      <c r="BD507" s="75"/>
    </row>
    <row r="508" spans="2:56" ht="11.25" customHeight="1" x14ac:dyDescent="0.25">
      <c r="B508" s="113"/>
      <c r="C508" s="104" t="s">
        <v>875</v>
      </c>
      <c r="D508" s="411">
        <v>15</v>
      </c>
      <c r="E508" s="499">
        <f t="shared" si="42"/>
        <v>6.4083941418733011E-5</v>
      </c>
      <c r="F508" s="188">
        <v>3</v>
      </c>
      <c r="G508" s="410">
        <v>1</v>
      </c>
      <c r="H508" s="410">
        <v>8</v>
      </c>
      <c r="I508" s="142">
        <v>2.8266666666666702</v>
      </c>
      <c r="J508" s="142">
        <v>1.6812693617224701</v>
      </c>
      <c r="K508" s="1"/>
      <c r="L508" s="104" t="s">
        <v>1091</v>
      </c>
      <c r="M508" s="411">
        <v>3</v>
      </c>
      <c r="N508" s="310">
        <f t="shared" si="43"/>
        <v>5.4601048340128132E-5</v>
      </c>
      <c r="O508" s="410">
        <v>12</v>
      </c>
      <c r="P508" s="410">
        <v>7</v>
      </c>
      <c r="Q508" s="410">
        <v>21</v>
      </c>
      <c r="R508" s="142">
        <v>36.2222222222222</v>
      </c>
      <c r="S508" s="142">
        <v>6.0184900284226002</v>
      </c>
      <c r="T508" s="1"/>
      <c r="U508" s="104" t="s">
        <v>858</v>
      </c>
      <c r="V508" s="411">
        <v>3</v>
      </c>
      <c r="W508" s="499">
        <f t="shared" si="44"/>
        <v>3.9445138386693841E-5</v>
      </c>
      <c r="X508" s="188">
        <v>6</v>
      </c>
      <c r="Y508" s="410">
        <v>1</v>
      </c>
      <c r="Z508" s="410">
        <v>12</v>
      </c>
      <c r="AA508" s="142">
        <v>20.2222222222222</v>
      </c>
      <c r="AB508" s="142">
        <v>4.4969125210773502</v>
      </c>
      <c r="AC508" s="1"/>
      <c r="AD508" s="104" t="s">
        <v>892</v>
      </c>
      <c r="AE508" s="411">
        <v>2</v>
      </c>
      <c r="AF508" s="499">
        <f t="shared" si="45"/>
        <v>4.4774782842303218E-5</v>
      </c>
      <c r="AG508" s="188">
        <v>7</v>
      </c>
      <c r="AH508" s="410">
        <v>5</v>
      </c>
      <c r="AI508" s="410">
        <v>9</v>
      </c>
      <c r="AJ508" s="142">
        <v>4</v>
      </c>
      <c r="AK508" s="142">
        <v>2</v>
      </c>
      <c r="AL508" s="1"/>
      <c r="AM508" s="104" t="s">
        <v>1046</v>
      </c>
      <c r="AN508" s="411">
        <v>1</v>
      </c>
      <c r="AO508" s="499">
        <f t="shared" si="46"/>
        <v>3.82789771857296E-5</v>
      </c>
      <c r="AP508" s="188">
        <v>7</v>
      </c>
      <c r="AQ508" s="410">
        <v>7</v>
      </c>
      <c r="AR508" s="410">
        <v>7</v>
      </c>
      <c r="AS508" s="142">
        <v>0</v>
      </c>
      <c r="AT508" s="142">
        <v>0</v>
      </c>
      <c r="AU508" s="1"/>
      <c r="AV508" s="104" t="s">
        <v>919</v>
      </c>
      <c r="AW508" s="411">
        <v>1</v>
      </c>
      <c r="AX508" s="499">
        <f t="shared" si="47"/>
        <v>3.0981813675372557E-5</v>
      </c>
      <c r="AY508" s="188">
        <v>2</v>
      </c>
      <c r="AZ508" s="410">
        <v>2</v>
      </c>
      <c r="BA508" s="410">
        <v>2</v>
      </c>
      <c r="BB508" s="142">
        <v>0</v>
      </c>
      <c r="BC508" s="142">
        <v>0</v>
      </c>
      <c r="BD508" s="75"/>
    </row>
    <row r="509" spans="2:56" ht="11.25" customHeight="1" x14ac:dyDescent="0.25">
      <c r="B509" s="113"/>
      <c r="C509" s="104" t="s">
        <v>1046</v>
      </c>
      <c r="D509" s="411">
        <v>14</v>
      </c>
      <c r="E509" s="499">
        <f t="shared" si="42"/>
        <v>5.9811678657484153E-5</v>
      </c>
      <c r="F509" s="188">
        <v>8</v>
      </c>
      <c r="G509" s="410">
        <v>2</v>
      </c>
      <c r="H509" s="410">
        <v>31</v>
      </c>
      <c r="I509" s="142">
        <v>59.882653061224502</v>
      </c>
      <c r="J509" s="142">
        <v>7.7383882728398001</v>
      </c>
      <c r="K509" s="1"/>
      <c r="L509" s="104" t="s">
        <v>1129</v>
      </c>
      <c r="M509" s="411">
        <v>3</v>
      </c>
      <c r="N509" s="310">
        <f t="shared" si="43"/>
        <v>5.4601048340128132E-5</v>
      </c>
      <c r="O509" s="410">
        <v>17</v>
      </c>
      <c r="P509" s="410">
        <v>10</v>
      </c>
      <c r="Q509" s="410">
        <v>27</v>
      </c>
      <c r="R509" s="142">
        <v>49.5555555555555</v>
      </c>
      <c r="S509" s="142">
        <v>7.0395706939809601</v>
      </c>
      <c r="T509" s="1"/>
      <c r="U509" s="104" t="s">
        <v>876</v>
      </c>
      <c r="V509" s="411">
        <v>3</v>
      </c>
      <c r="W509" s="499">
        <f t="shared" si="44"/>
        <v>3.9445138386693841E-5</v>
      </c>
      <c r="X509" s="188">
        <v>7</v>
      </c>
      <c r="Y509" s="410">
        <v>4</v>
      </c>
      <c r="Z509" s="410">
        <v>10</v>
      </c>
      <c r="AA509" s="142">
        <v>6</v>
      </c>
      <c r="AB509" s="142">
        <v>2.4494897427831801</v>
      </c>
      <c r="AC509" s="1"/>
      <c r="AD509" s="104" t="s">
        <v>968</v>
      </c>
      <c r="AE509" s="411">
        <v>2</v>
      </c>
      <c r="AF509" s="499">
        <f t="shared" si="45"/>
        <v>4.4774782842303218E-5</v>
      </c>
      <c r="AG509" s="188">
        <v>4</v>
      </c>
      <c r="AH509" s="410">
        <v>1</v>
      </c>
      <c r="AI509" s="410">
        <v>7</v>
      </c>
      <c r="AJ509" s="142">
        <v>9</v>
      </c>
      <c r="AK509" s="142">
        <v>3</v>
      </c>
      <c r="AL509" s="1"/>
      <c r="AM509" s="104" t="s">
        <v>1048</v>
      </c>
      <c r="AN509" s="411">
        <v>1</v>
      </c>
      <c r="AO509" s="499">
        <f t="shared" si="46"/>
        <v>3.82789771857296E-5</v>
      </c>
      <c r="AP509" s="188">
        <v>14</v>
      </c>
      <c r="AQ509" s="410">
        <v>14</v>
      </c>
      <c r="AR509" s="410">
        <v>14</v>
      </c>
      <c r="AS509" s="142">
        <v>0</v>
      </c>
      <c r="AT509" s="142">
        <v>0</v>
      </c>
      <c r="AU509" s="1"/>
      <c r="AV509" s="104" t="s">
        <v>944</v>
      </c>
      <c r="AW509" s="411">
        <v>1</v>
      </c>
      <c r="AX509" s="499">
        <f t="shared" si="47"/>
        <v>3.0981813675372557E-5</v>
      </c>
      <c r="AY509" s="188">
        <v>30</v>
      </c>
      <c r="AZ509" s="410">
        <v>30</v>
      </c>
      <c r="BA509" s="410">
        <v>30</v>
      </c>
      <c r="BB509" s="142">
        <v>0</v>
      </c>
      <c r="BC509" s="142">
        <v>0</v>
      </c>
      <c r="BD509" s="75"/>
    </row>
    <row r="510" spans="2:56" ht="11.25" customHeight="1" x14ac:dyDescent="0.25">
      <c r="B510" s="113"/>
      <c r="C510" s="104" t="s">
        <v>1130</v>
      </c>
      <c r="D510" s="411">
        <v>12</v>
      </c>
      <c r="E510" s="499">
        <f t="shared" si="42"/>
        <v>5.1267153134986417E-5</v>
      </c>
      <c r="F510" s="188">
        <v>11</v>
      </c>
      <c r="G510" s="410">
        <v>1</v>
      </c>
      <c r="H510" s="410">
        <v>34</v>
      </c>
      <c r="I510" s="142">
        <v>77.8055555555556</v>
      </c>
      <c r="J510" s="142">
        <v>8.8207457482661606</v>
      </c>
      <c r="K510" s="1"/>
      <c r="L510" s="104" t="s">
        <v>1174</v>
      </c>
      <c r="M510" s="411">
        <v>3</v>
      </c>
      <c r="N510" s="310">
        <f t="shared" si="43"/>
        <v>5.4601048340128132E-5</v>
      </c>
      <c r="O510" s="410">
        <v>4</v>
      </c>
      <c r="P510" s="410">
        <v>2</v>
      </c>
      <c r="Q510" s="410">
        <v>6</v>
      </c>
      <c r="R510" s="142">
        <v>2.6666666666666701</v>
      </c>
      <c r="S510" s="142">
        <v>1.6329931618554501</v>
      </c>
      <c r="T510" s="1"/>
      <c r="U510" s="104" t="s">
        <v>916</v>
      </c>
      <c r="V510" s="411">
        <v>3</v>
      </c>
      <c r="W510" s="499">
        <f t="shared" si="44"/>
        <v>3.9445138386693841E-5</v>
      </c>
      <c r="X510" s="188">
        <v>1</v>
      </c>
      <c r="Y510" s="410">
        <v>1</v>
      </c>
      <c r="Z510" s="410">
        <v>3</v>
      </c>
      <c r="AA510" s="142">
        <v>0.88888888888888895</v>
      </c>
      <c r="AB510" s="142">
        <v>0.94280904158206302</v>
      </c>
      <c r="AC510" s="1"/>
      <c r="AD510" s="104" t="s">
        <v>987</v>
      </c>
      <c r="AE510" s="411">
        <v>2</v>
      </c>
      <c r="AF510" s="499">
        <f t="shared" si="45"/>
        <v>4.4774782842303218E-5</v>
      </c>
      <c r="AG510" s="188">
        <v>12</v>
      </c>
      <c r="AH510" s="410">
        <v>6</v>
      </c>
      <c r="AI510" s="410">
        <v>19</v>
      </c>
      <c r="AJ510" s="142">
        <v>42.25</v>
      </c>
      <c r="AK510" s="142">
        <v>6.5</v>
      </c>
      <c r="AL510" s="1"/>
      <c r="AM510" s="104" t="s">
        <v>1088</v>
      </c>
      <c r="AN510" s="411">
        <v>1</v>
      </c>
      <c r="AO510" s="499">
        <f t="shared" si="46"/>
        <v>3.82789771857296E-5</v>
      </c>
      <c r="AP510" s="188">
        <v>30</v>
      </c>
      <c r="AQ510" s="410">
        <v>30</v>
      </c>
      <c r="AR510" s="410">
        <v>30</v>
      </c>
      <c r="AS510" s="142">
        <v>0</v>
      </c>
      <c r="AT510" s="142">
        <v>0</v>
      </c>
      <c r="AU510" s="1"/>
      <c r="AV510" s="104" t="s">
        <v>1018</v>
      </c>
      <c r="AW510" s="411">
        <v>1</v>
      </c>
      <c r="AX510" s="499">
        <f t="shared" si="47"/>
        <v>3.0981813675372557E-5</v>
      </c>
      <c r="AY510" s="188">
        <v>6</v>
      </c>
      <c r="AZ510" s="410">
        <v>6</v>
      </c>
      <c r="BA510" s="410">
        <v>6</v>
      </c>
      <c r="BB510" s="142">
        <v>0</v>
      </c>
      <c r="BC510" s="142">
        <v>0</v>
      </c>
      <c r="BD510" s="75"/>
    </row>
    <row r="511" spans="2:56" ht="11.25" customHeight="1" x14ac:dyDescent="0.25">
      <c r="B511" s="113"/>
      <c r="C511" s="104" t="s">
        <v>757</v>
      </c>
      <c r="D511" s="411">
        <v>11</v>
      </c>
      <c r="E511" s="499">
        <f t="shared" si="42"/>
        <v>4.6994890373737546E-5</v>
      </c>
      <c r="F511" s="188">
        <v>9</v>
      </c>
      <c r="G511" s="410">
        <v>3</v>
      </c>
      <c r="H511" s="410">
        <v>14</v>
      </c>
      <c r="I511" s="142">
        <v>11.818181818181801</v>
      </c>
      <c r="J511" s="142">
        <v>3.4377582547616399</v>
      </c>
      <c r="K511" s="1"/>
      <c r="L511" s="104" t="s">
        <v>1175</v>
      </c>
      <c r="M511" s="411">
        <v>3</v>
      </c>
      <c r="N511" s="310">
        <f t="shared" si="43"/>
        <v>5.4601048340128132E-5</v>
      </c>
      <c r="O511" s="410">
        <v>11</v>
      </c>
      <c r="P511" s="410">
        <v>3</v>
      </c>
      <c r="Q511" s="410">
        <v>26</v>
      </c>
      <c r="R511" s="142">
        <v>108.222222222222</v>
      </c>
      <c r="S511" s="142">
        <v>10.4029910228848</v>
      </c>
      <c r="T511" s="1"/>
      <c r="U511" s="104" t="s">
        <v>967</v>
      </c>
      <c r="V511" s="411">
        <v>3</v>
      </c>
      <c r="W511" s="499">
        <f t="shared" si="44"/>
        <v>3.9445138386693841E-5</v>
      </c>
      <c r="X511" s="188">
        <v>4</v>
      </c>
      <c r="Y511" s="410">
        <v>3</v>
      </c>
      <c r="Z511" s="410">
        <v>6</v>
      </c>
      <c r="AA511" s="142">
        <v>1.55555555555556</v>
      </c>
      <c r="AB511" s="142">
        <v>1.2472191289246499</v>
      </c>
      <c r="AC511" s="1"/>
      <c r="AD511" s="104" t="s">
        <v>1046</v>
      </c>
      <c r="AE511" s="411">
        <v>2</v>
      </c>
      <c r="AF511" s="499">
        <f t="shared" si="45"/>
        <v>4.4774782842303218E-5</v>
      </c>
      <c r="AG511" s="188">
        <v>6</v>
      </c>
      <c r="AH511" s="410">
        <v>4</v>
      </c>
      <c r="AI511" s="410">
        <v>8</v>
      </c>
      <c r="AJ511" s="142">
        <v>4</v>
      </c>
      <c r="AK511" s="142">
        <v>2</v>
      </c>
      <c r="AL511" s="1"/>
      <c r="AM511" s="104" t="s">
        <v>1089</v>
      </c>
      <c r="AN511" s="411">
        <v>1</v>
      </c>
      <c r="AO511" s="499">
        <f t="shared" si="46"/>
        <v>3.82789771857296E-5</v>
      </c>
      <c r="AP511" s="188">
        <v>67</v>
      </c>
      <c r="AQ511" s="410">
        <v>67</v>
      </c>
      <c r="AR511" s="410">
        <v>67</v>
      </c>
      <c r="AS511" s="142">
        <v>0</v>
      </c>
      <c r="AT511" s="142">
        <v>0</v>
      </c>
      <c r="AU511" s="1"/>
      <c r="AV511" s="104" t="s">
        <v>1020</v>
      </c>
      <c r="AW511" s="411">
        <v>1</v>
      </c>
      <c r="AX511" s="499">
        <f t="shared" si="47"/>
        <v>3.0981813675372557E-5</v>
      </c>
      <c r="AY511" s="188">
        <v>14</v>
      </c>
      <c r="AZ511" s="410">
        <v>14</v>
      </c>
      <c r="BA511" s="410">
        <v>14</v>
      </c>
      <c r="BB511" s="142">
        <v>0</v>
      </c>
      <c r="BC511" s="142">
        <v>0</v>
      </c>
      <c r="BD511" s="75"/>
    </row>
    <row r="512" spans="2:56" ht="11.25" customHeight="1" x14ac:dyDescent="0.25">
      <c r="B512" s="113"/>
      <c r="C512" s="104" t="s">
        <v>758</v>
      </c>
      <c r="D512" s="411">
        <v>11</v>
      </c>
      <c r="E512" s="499">
        <f t="shared" si="42"/>
        <v>4.6994890373737546E-5</v>
      </c>
      <c r="F512" s="188">
        <v>7</v>
      </c>
      <c r="G512" s="410">
        <v>1</v>
      </c>
      <c r="H512" s="410">
        <v>22</v>
      </c>
      <c r="I512" s="142">
        <v>32.7438016528926</v>
      </c>
      <c r="J512" s="142">
        <v>5.72221999340226</v>
      </c>
      <c r="K512" s="1"/>
      <c r="L512" s="104" t="s">
        <v>858</v>
      </c>
      <c r="M512" s="411">
        <v>2</v>
      </c>
      <c r="N512" s="310">
        <f t="shared" si="43"/>
        <v>3.6400698893418755E-5</v>
      </c>
      <c r="O512" s="410">
        <v>1</v>
      </c>
      <c r="P512" s="410">
        <v>1</v>
      </c>
      <c r="Q512" s="410">
        <v>2</v>
      </c>
      <c r="R512" s="142">
        <v>0.25</v>
      </c>
      <c r="S512" s="142">
        <v>0.5</v>
      </c>
      <c r="T512" s="1"/>
      <c r="U512" s="104" t="s">
        <v>1060</v>
      </c>
      <c r="V512" s="411">
        <v>3</v>
      </c>
      <c r="W512" s="499">
        <f t="shared" si="44"/>
        <v>3.9445138386693841E-5</v>
      </c>
      <c r="X512" s="188">
        <v>5</v>
      </c>
      <c r="Y512" s="410">
        <v>4</v>
      </c>
      <c r="Z512" s="410">
        <v>6</v>
      </c>
      <c r="AA512" s="142">
        <v>0.66666666666666696</v>
      </c>
      <c r="AB512" s="142">
        <v>0.81649658092772603</v>
      </c>
      <c r="AC512" s="1"/>
      <c r="AD512" s="104" t="s">
        <v>1060</v>
      </c>
      <c r="AE512" s="411">
        <v>2</v>
      </c>
      <c r="AF512" s="499">
        <f t="shared" si="45"/>
        <v>4.4774782842303218E-5</v>
      </c>
      <c r="AG512" s="188">
        <v>5</v>
      </c>
      <c r="AH512" s="410">
        <v>3</v>
      </c>
      <c r="AI512" s="410">
        <v>7</v>
      </c>
      <c r="AJ512" s="142">
        <v>4</v>
      </c>
      <c r="AK512" s="142">
        <v>2</v>
      </c>
      <c r="AL512" s="1"/>
      <c r="AM512" s="104" t="s">
        <v>1090</v>
      </c>
      <c r="AN512" s="411">
        <v>1</v>
      </c>
      <c r="AO512" s="499">
        <f t="shared" si="46"/>
        <v>3.82789771857296E-5</v>
      </c>
      <c r="AP512" s="188">
        <v>26</v>
      </c>
      <c r="AQ512" s="410">
        <v>26</v>
      </c>
      <c r="AR512" s="410">
        <v>26</v>
      </c>
      <c r="AS512" s="142">
        <v>0</v>
      </c>
      <c r="AT512" s="142">
        <v>0</v>
      </c>
      <c r="AU512" s="1"/>
      <c r="AV512" s="104" t="s">
        <v>1046</v>
      </c>
      <c r="AW512" s="411">
        <v>1</v>
      </c>
      <c r="AX512" s="499">
        <f t="shared" si="47"/>
        <v>3.0981813675372557E-5</v>
      </c>
      <c r="AY512" s="188">
        <v>31</v>
      </c>
      <c r="AZ512" s="410">
        <v>31</v>
      </c>
      <c r="BA512" s="410">
        <v>31</v>
      </c>
      <c r="BB512" s="142">
        <v>0</v>
      </c>
      <c r="BC512" s="142">
        <v>0</v>
      </c>
      <c r="BD512" s="75"/>
    </row>
    <row r="513" spans="2:56" ht="11.25" customHeight="1" x14ac:dyDescent="0.25">
      <c r="B513" s="113"/>
      <c r="C513" s="104" t="s">
        <v>1174</v>
      </c>
      <c r="D513" s="411">
        <v>11</v>
      </c>
      <c r="E513" s="499">
        <f t="shared" si="42"/>
        <v>4.6994890373737546E-5</v>
      </c>
      <c r="F513" s="188">
        <v>5</v>
      </c>
      <c r="G513" s="410">
        <v>1</v>
      </c>
      <c r="H513" s="410">
        <v>17</v>
      </c>
      <c r="I513" s="142">
        <v>17.652892561983499</v>
      </c>
      <c r="J513" s="142">
        <v>4.2015345484695796</v>
      </c>
      <c r="K513" s="1"/>
      <c r="L513" s="104" t="s">
        <v>876</v>
      </c>
      <c r="M513" s="411">
        <v>2</v>
      </c>
      <c r="N513" s="310">
        <f t="shared" si="43"/>
        <v>3.6400698893418755E-5</v>
      </c>
      <c r="O513" s="410">
        <v>10</v>
      </c>
      <c r="P513" s="410">
        <v>9</v>
      </c>
      <c r="Q513" s="410">
        <v>12</v>
      </c>
      <c r="R513" s="142">
        <v>2.25</v>
      </c>
      <c r="S513" s="142">
        <v>1.5</v>
      </c>
      <c r="T513" s="1"/>
      <c r="U513" s="104" t="s">
        <v>1451</v>
      </c>
      <c r="V513" s="411">
        <v>3</v>
      </c>
      <c r="W513" s="499">
        <f t="shared" si="44"/>
        <v>3.9445138386693841E-5</v>
      </c>
      <c r="X513" s="188">
        <v>60</v>
      </c>
      <c r="Y513" s="410">
        <v>23</v>
      </c>
      <c r="Z513" s="410">
        <v>116</v>
      </c>
      <c r="AA513" s="142">
        <v>1597.55555555556</v>
      </c>
      <c r="AB513" s="142">
        <v>39.969432764996199</v>
      </c>
      <c r="AC513" s="1"/>
      <c r="AD513" s="104" t="s">
        <v>1062</v>
      </c>
      <c r="AE513" s="411">
        <v>2</v>
      </c>
      <c r="AF513" s="499">
        <f t="shared" si="45"/>
        <v>4.4774782842303218E-5</v>
      </c>
      <c r="AG513" s="188">
        <v>14</v>
      </c>
      <c r="AH513" s="410">
        <v>4</v>
      </c>
      <c r="AI513" s="410">
        <v>25</v>
      </c>
      <c r="AJ513" s="142">
        <v>110.25</v>
      </c>
      <c r="AK513" s="142">
        <v>10.5</v>
      </c>
      <c r="AL513" s="1"/>
      <c r="AM513" s="104" t="s">
        <v>1094</v>
      </c>
      <c r="AN513" s="411">
        <v>1</v>
      </c>
      <c r="AO513" s="499">
        <f t="shared" si="46"/>
        <v>3.82789771857296E-5</v>
      </c>
      <c r="AP513" s="188">
        <v>10</v>
      </c>
      <c r="AQ513" s="410">
        <v>10</v>
      </c>
      <c r="AR513" s="410">
        <v>10</v>
      </c>
      <c r="AS513" s="142">
        <v>0</v>
      </c>
      <c r="AT513" s="142">
        <v>0</v>
      </c>
      <c r="AU513" s="1"/>
      <c r="AV513" s="104" t="s">
        <v>1059</v>
      </c>
      <c r="AW513" s="411">
        <v>1</v>
      </c>
      <c r="AX513" s="499">
        <f t="shared" si="47"/>
        <v>3.0981813675372557E-5</v>
      </c>
      <c r="AY513" s="188">
        <v>1</v>
      </c>
      <c r="AZ513" s="410">
        <v>1</v>
      </c>
      <c r="BA513" s="410">
        <v>1</v>
      </c>
      <c r="BB513" s="142">
        <v>0</v>
      </c>
      <c r="BC513" s="142">
        <v>0</v>
      </c>
      <c r="BD513" s="75"/>
    </row>
    <row r="514" spans="2:56" ht="11.25" customHeight="1" x14ac:dyDescent="0.25">
      <c r="B514" s="113"/>
      <c r="C514" s="104" t="s">
        <v>858</v>
      </c>
      <c r="D514" s="411">
        <v>10</v>
      </c>
      <c r="E514" s="499">
        <f t="shared" si="42"/>
        <v>4.2722627612488681E-5</v>
      </c>
      <c r="F514" s="188">
        <v>4</v>
      </c>
      <c r="G514" s="410">
        <v>1</v>
      </c>
      <c r="H514" s="410">
        <v>12</v>
      </c>
      <c r="I514" s="142">
        <v>16.16</v>
      </c>
      <c r="J514" s="142">
        <v>4.0199502484483602</v>
      </c>
      <c r="K514" s="1"/>
      <c r="L514" s="104" t="s">
        <v>877</v>
      </c>
      <c r="M514" s="411">
        <v>2</v>
      </c>
      <c r="N514" s="310">
        <f t="shared" si="43"/>
        <v>3.6400698893418755E-5</v>
      </c>
      <c r="O514" s="410">
        <v>1</v>
      </c>
      <c r="P514" s="410">
        <v>1</v>
      </c>
      <c r="Q514" s="410">
        <v>1</v>
      </c>
      <c r="R514" s="142">
        <v>0</v>
      </c>
      <c r="S514" s="142">
        <v>0</v>
      </c>
      <c r="T514" s="1"/>
      <c r="U514" s="104" t="s">
        <v>1089</v>
      </c>
      <c r="V514" s="411">
        <v>3</v>
      </c>
      <c r="W514" s="499">
        <f t="shared" si="44"/>
        <v>3.9445138386693841E-5</v>
      </c>
      <c r="X514" s="188">
        <v>5</v>
      </c>
      <c r="Y514" s="410">
        <v>1</v>
      </c>
      <c r="Z514" s="410">
        <v>8</v>
      </c>
      <c r="AA514" s="142">
        <v>9.5555555555555607</v>
      </c>
      <c r="AB514" s="142">
        <v>3.0912061651652301</v>
      </c>
      <c r="AC514" s="1"/>
      <c r="AD514" s="104" t="s">
        <v>1099</v>
      </c>
      <c r="AE514" s="411">
        <v>2</v>
      </c>
      <c r="AF514" s="499">
        <f t="shared" si="45"/>
        <v>4.4774782842303218E-5</v>
      </c>
      <c r="AG514" s="188">
        <v>2</v>
      </c>
      <c r="AH514" s="410">
        <v>2</v>
      </c>
      <c r="AI514" s="410">
        <v>3</v>
      </c>
      <c r="AJ514" s="142">
        <v>0.25</v>
      </c>
      <c r="AK514" s="142">
        <v>0.5</v>
      </c>
      <c r="AL514" s="1"/>
      <c r="AM514" s="137" t="s">
        <v>0</v>
      </c>
      <c r="AN514" s="57">
        <f>SUM(AN6:AN513)</f>
        <v>26124</v>
      </c>
      <c r="AO514" s="500">
        <f t="shared" ref="AO514" si="48">AN514/$AN$514</f>
        <v>1</v>
      </c>
      <c r="AP514" s="501"/>
      <c r="AQ514" s="41"/>
      <c r="AR514" s="41"/>
      <c r="AS514" s="143"/>
      <c r="AT514" s="143"/>
      <c r="AU514" s="1"/>
      <c r="AV514" s="104" t="s">
        <v>1062</v>
      </c>
      <c r="AW514" s="411">
        <v>1</v>
      </c>
      <c r="AX514" s="499">
        <f t="shared" si="47"/>
        <v>3.0981813675372557E-5</v>
      </c>
      <c r="AY514" s="188">
        <v>4</v>
      </c>
      <c r="AZ514" s="410">
        <v>4</v>
      </c>
      <c r="BA514" s="410">
        <v>4</v>
      </c>
      <c r="BB514" s="142">
        <v>0</v>
      </c>
      <c r="BC514" s="142">
        <v>0</v>
      </c>
      <c r="BD514" s="75"/>
    </row>
    <row r="515" spans="2:56" ht="11.25" customHeight="1" x14ac:dyDescent="0.25">
      <c r="B515" s="113"/>
      <c r="C515" s="104" t="s">
        <v>904</v>
      </c>
      <c r="D515" s="411">
        <v>10</v>
      </c>
      <c r="E515" s="499">
        <f t="shared" si="42"/>
        <v>4.2722627612488681E-5</v>
      </c>
      <c r="F515" s="188">
        <v>19</v>
      </c>
      <c r="G515" s="410">
        <v>1</v>
      </c>
      <c r="H515" s="410">
        <v>109</v>
      </c>
      <c r="I515" s="142">
        <v>985.25</v>
      </c>
      <c r="J515" s="142">
        <v>31.388692231438998</v>
      </c>
      <c r="K515" s="1"/>
      <c r="L515" s="104" t="s">
        <v>901</v>
      </c>
      <c r="M515" s="411">
        <v>2</v>
      </c>
      <c r="N515" s="310">
        <f t="shared" si="43"/>
        <v>3.6400698893418755E-5</v>
      </c>
      <c r="O515" s="410">
        <v>2</v>
      </c>
      <c r="P515" s="410">
        <v>1</v>
      </c>
      <c r="Q515" s="410">
        <v>3</v>
      </c>
      <c r="R515" s="142">
        <v>1</v>
      </c>
      <c r="S515" s="142">
        <v>1</v>
      </c>
      <c r="T515" s="1"/>
      <c r="U515" s="104" t="s">
        <v>1108</v>
      </c>
      <c r="V515" s="411">
        <v>3</v>
      </c>
      <c r="W515" s="499">
        <f t="shared" si="44"/>
        <v>3.9445138386693841E-5</v>
      </c>
      <c r="X515" s="188">
        <v>7</v>
      </c>
      <c r="Y515" s="410">
        <v>5</v>
      </c>
      <c r="Z515" s="410">
        <v>10</v>
      </c>
      <c r="AA515" s="142">
        <v>4.2222222222222197</v>
      </c>
      <c r="AB515" s="142">
        <v>2.0548046676563199</v>
      </c>
      <c r="AC515" s="1"/>
      <c r="AD515" s="104" t="s">
        <v>1106</v>
      </c>
      <c r="AE515" s="411">
        <v>2</v>
      </c>
      <c r="AF515" s="499">
        <f t="shared" si="45"/>
        <v>4.4774782842303218E-5</v>
      </c>
      <c r="AG515" s="188">
        <v>23</v>
      </c>
      <c r="AH515" s="410">
        <v>14</v>
      </c>
      <c r="AI515" s="410">
        <v>33</v>
      </c>
      <c r="AJ515" s="142">
        <v>90.25</v>
      </c>
      <c r="AK515" s="142">
        <v>9.5</v>
      </c>
      <c r="AL515" s="1"/>
      <c r="AM515" s="423"/>
      <c r="AN515" s="1"/>
      <c r="AO515" s="1"/>
      <c r="AP515" s="1"/>
      <c r="AQ515" s="1"/>
      <c r="AR515" s="1"/>
      <c r="AS515" s="1"/>
      <c r="AT515" s="1"/>
      <c r="AU515" s="1"/>
      <c r="AV515" s="104" t="s">
        <v>1069</v>
      </c>
      <c r="AW515" s="411">
        <v>1</v>
      </c>
      <c r="AX515" s="499">
        <f t="shared" si="47"/>
        <v>3.0981813675372557E-5</v>
      </c>
      <c r="AY515" s="188">
        <v>3</v>
      </c>
      <c r="AZ515" s="410">
        <v>3</v>
      </c>
      <c r="BA515" s="410">
        <v>3</v>
      </c>
      <c r="BB515" s="142">
        <v>0</v>
      </c>
      <c r="BC515" s="142">
        <v>0</v>
      </c>
      <c r="BD515" s="75"/>
    </row>
    <row r="516" spans="2:56" ht="11.25" customHeight="1" x14ac:dyDescent="0.25">
      <c r="B516" s="113"/>
      <c r="C516" s="104" t="s">
        <v>1094</v>
      </c>
      <c r="D516" s="411">
        <v>10</v>
      </c>
      <c r="E516" s="499">
        <f t="shared" si="42"/>
        <v>4.2722627612488681E-5</v>
      </c>
      <c r="F516" s="188">
        <v>21</v>
      </c>
      <c r="G516" s="410">
        <v>1</v>
      </c>
      <c r="H516" s="410">
        <v>48</v>
      </c>
      <c r="I516" s="142">
        <v>320.16000000000003</v>
      </c>
      <c r="J516" s="142">
        <v>17.893015397075999</v>
      </c>
      <c r="K516" s="1"/>
      <c r="L516" s="104" t="s">
        <v>919</v>
      </c>
      <c r="M516" s="411">
        <v>2</v>
      </c>
      <c r="N516" s="310">
        <f t="shared" si="43"/>
        <v>3.6400698893418755E-5</v>
      </c>
      <c r="O516" s="410">
        <v>1</v>
      </c>
      <c r="P516" s="410">
        <v>1</v>
      </c>
      <c r="Q516" s="410">
        <v>1</v>
      </c>
      <c r="R516" s="142">
        <v>0</v>
      </c>
      <c r="S516" s="142">
        <v>0</v>
      </c>
      <c r="T516" s="1"/>
      <c r="U516" s="104" t="s">
        <v>1161</v>
      </c>
      <c r="V516" s="411">
        <v>3</v>
      </c>
      <c r="W516" s="499">
        <f t="shared" si="44"/>
        <v>3.9445138386693841E-5</v>
      </c>
      <c r="X516" s="188">
        <v>2</v>
      </c>
      <c r="Y516" s="410">
        <v>1</v>
      </c>
      <c r="Z516" s="410">
        <v>4</v>
      </c>
      <c r="AA516" s="142">
        <v>1.55555555555556</v>
      </c>
      <c r="AB516" s="142">
        <v>1.2472191289246499</v>
      </c>
      <c r="AC516" s="1"/>
      <c r="AD516" s="104" t="s">
        <v>1130</v>
      </c>
      <c r="AE516" s="411">
        <v>2</v>
      </c>
      <c r="AF516" s="499">
        <f t="shared" si="45"/>
        <v>4.4774782842303218E-5</v>
      </c>
      <c r="AG516" s="188">
        <v>7</v>
      </c>
      <c r="AH516" s="410">
        <v>6</v>
      </c>
      <c r="AI516" s="410">
        <v>9</v>
      </c>
      <c r="AJ516" s="142">
        <v>2.25</v>
      </c>
      <c r="AK516" s="142">
        <v>1.5</v>
      </c>
      <c r="AL516" s="1"/>
      <c r="AM516" s="423"/>
      <c r="AN516" s="1"/>
      <c r="AO516" s="1"/>
      <c r="AP516" s="1"/>
      <c r="AQ516" s="1"/>
      <c r="AR516" s="1"/>
      <c r="AS516" s="1"/>
      <c r="AT516" s="1"/>
      <c r="AU516" s="1"/>
      <c r="AV516" s="104" t="s">
        <v>1086</v>
      </c>
      <c r="AW516" s="411">
        <v>1</v>
      </c>
      <c r="AX516" s="499">
        <f t="shared" si="47"/>
        <v>3.0981813675372557E-5</v>
      </c>
      <c r="AY516" s="188">
        <v>16</v>
      </c>
      <c r="AZ516" s="410">
        <v>16</v>
      </c>
      <c r="BA516" s="410">
        <v>16</v>
      </c>
      <c r="BB516" s="142">
        <v>0</v>
      </c>
      <c r="BC516" s="142">
        <v>0</v>
      </c>
      <c r="BD516" s="75"/>
    </row>
    <row r="517" spans="2:56" ht="11.25" customHeight="1" x14ac:dyDescent="0.25">
      <c r="B517" s="113"/>
      <c r="C517" s="104" t="s">
        <v>1138</v>
      </c>
      <c r="D517" s="411">
        <v>10</v>
      </c>
      <c r="E517" s="499">
        <f t="shared" si="42"/>
        <v>4.2722627612488681E-5</v>
      </c>
      <c r="F517" s="188">
        <v>5</v>
      </c>
      <c r="G517" s="410">
        <v>2</v>
      </c>
      <c r="H517" s="410">
        <v>16</v>
      </c>
      <c r="I517" s="142">
        <v>17.45</v>
      </c>
      <c r="J517" s="142">
        <v>4.1773197148410803</v>
      </c>
      <c r="K517" s="1"/>
      <c r="L517" s="104" t="s">
        <v>1069</v>
      </c>
      <c r="M517" s="411">
        <v>2</v>
      </c>
      <c r="N517" s="310">
        <f t="shared" si="43"/>
        <v>3.6400698893418755E-5</v>
      </c>
      <c r="O517" s="410">
        <v>7</v>
      </c>
      <c r="P517" s="410">
        <v>5</v>
      </c>
      <c r="Q517" s="410">
        <v>10</v>
      </c>
      <c r="R517" s="142">
        <v>6.25</v>
      </c>
      <c r="S517" s="142">
        <v>2.5</v>
      </c>
      <c r="T517" s="1"/>
      <c r="U517" s="104" t="s">
        <v>683</v>
      </c>
      <c r="V517" s="411">
        <v>2</v>
      </c>
      <c r="W517" s="499">
        <f t="shared" si="44"/>
        <v>2.629675892446256E-5</v>
      </c>
      <c r="X517" s="188">
        <v>49</v>
      </c>
      <c r="Y517" s="410">
        <v>42</v>
      </c>
      <c r="Z517" s="410">
        <v>57</v>
      </c>
      <c r="AA517" s="142">
        <v>56.25</v>
      </c>
      <c r="AB517" s="142">
        <v>7.5</v>
      </c>
      <c r="AC517" s="1"/>
      <c r="AD517" s="104" t="s">
        <v>1174</v>
      </c>
      <c r="AE517" s="411">
        <v>2</v>
      </c>
      <c r="AF517" s="499">
        <f t="shared" si="45"/>
        <v>4.4774782842303218E-5</v>
      </c>
      <c r="AG517" s="188">
        <v>2</v>
      </c>
      <c r="AH517" s="410">
        <v>1</v>
      </c>
      <c r="AI517" s="410">
        <v>4</v>
      </c>
      <c r="AJ517" s="142">
        <v>2.25</v>
      </c>
      <c r="AK517" s="142">
        <v>1.5</v>
      </c>
      <c r="AL517" s="1"/>
      <c r="AM517" s="423"/>
      <c r="AN517" s="1"/>
      <c r="AO517" s="1"/>
      <c r="AP517" s="1"/>
      <c r="AQ517" s="1"/>
      <c r="AR517" s="1"/>
      <c r="AS517" s="1"/>
      <c r="AT517" s="1"/>
      <c r="AU517" s="1"/>
      <c r="AV517" s="104" t="s">
        <v>1108</v>
      </c>
      <c r="AW517" s="411">
        <v>1</v>
      </c>
      <c r="AX517" s="499">
        <f t="shared" si="47"/>
        <v>3.0981813675372557E-5</v>
      </c>
      <c r="AY517" s="188">
        <v>17</v>
      </c>
      <c r="AZ517" s="410">
        <v>17</v>
      </c>
      <c r="BA517" s="410">
        <v>17</v>
      </c>
      <c r="BB517" s="142">
        <v>0</v>
      </c>
      <c r="BC517" s="142">
        <v>0</v>
      </c>
      <c r="BD517" s="75"/>
    </row>
    <row r="518" spans="2:56" ht="11.25" customHeight="1" x14ac:dyDescent="0.25">
      <c r="B518" s="113"/>
      <c r="C518" s="104" t="s">
        <v>683</v>
      </c>
      <c r="D518" s="411">
        <v>9</v>
      </c>
      <c r="E518" s="499">
        <f t="shared" ref="E518:E540" si="49">D518/$D$541</f>
        <v>3.8450364851239809E-5</v>
      </c>
      <c r="F518" s="188">
        <v>51</v>
      </c>
      <c r="G518" s="410">
        <v>29</v>
      </c>
      <c r="H518" s="410">
        <v>87</v>
      </c>
      <c r="I518" s="142">
        <v>407.50617283950601</v>
      </c>
      <c r="J518" s="142">
        <v>20.186782131868</v>
      </c>
      <c r="K518" s="1"/>
      <c r="L518" s="104" t="s">
        <v>1078</v>
      </c>
      <c r="M518" s="411">
        <v>2</v>
      </c>
      <c r="N518" s="310">
        <f t="shared" ref="N518:N530" si="50">M518/$M$531</f>
        <v>3.6400698893418755E-5</v>
      </c>
      <c r="O518" s="410">
        <v>31</v>
      </c>
      <c r="P518" s="410">
        <v>25</v>
      </c>
      <c r="Q518" s="410">
        <v>37</v>
      </c>
      <c r="R518" s="142">
        <v>36</v>
      </c>
      <c r="S518" s="142">
        <v>6</v>
      </c>
      <c r="T518" s="1"/>
      <c r="U518" s="104" t="s">
        <v>777</v>
      </c>
      <c r="V518" s="411">
        <v>2</v>
      </c>
      <c r="W518" s="499">
        <f t="shared" ref="W518:W533" si="51">V518/$V$534</f>
        <v>2.629675892446256E-5</v>
      </c>
      <c r="X518" s="188">
        <v>11</v>
      </c>
      <c r="Y518" s="410">
        <v>11</v>
      </c>
      <c r="Z518" s="410">
        <v>12</v>
      </c>
      <c r="AA518" s="142">
        <v>0.25</v>
      </c>
      <c r="AB518" s="142">
        <v>0.5</v>
      </c>
      <c r="AC518" s="1"/>
      <c r="AD518" s="104" t="s">
        <v>683</v>
      </c>
      <c r="AE518" s="411">
        <v>1</v>
      </c>
      <c r="AF518" s="499">
        <f t="shared" ref="AF518:AF528" si="52">AE518/$AE$529</f>
        <v>2.2387391421151609E-5</v>
      </c>
      <c r="AG518" s="188">
        <v>29</v>
      </c>
      <c r="AH518" s="410">
        <v>29</v>
      </c>
      <c r="AI518" s="410">
        <v>29</v>
      </c>
      <c r="AJ518" s="142">
        <v>0</v>
      </c>
      <c r="AK518" s="142">
        <v>0</v>
      </c>
      <c r="AL518" s="1"/>
      <c r="AM518" s="423"/>
      <c r="AN518" s="1"/>
      <c r="AO518" s="1"/>
      <c r="AP518" s="1"/>
      <c r="AQ518" s="1"/>
      <c r="AR518" s="1"/>
      <c r="AS518" s="1"/>
      <c r="AT518" s="1"/>
      <c r="AU518" s="1"/>
      <c r="AV518" s="104" t="s">
        <v>1119</v>
      </c>
      <c r="AW518" s="411">
        <v>1</v>
      </c>
      <c r="AX518" s="499">
        <f t="shared" ref="AX518:AX523" si="53">AW518/$AW$524</f>
        <v>3.0981813675372557E-5</v>
      </c>
      <c r="AY518" s="188">
        <v>55</v>
      </c>
      <c r="AZ518" s="410">
        <v>55</v>
      </c>
      <c r="BA518" s="410">
        <v>55</v>
      </c>
      <c r="BB518" s="142">
        <v>0</v>
      </c>
      <c r="BC518" s="142">
        <v>0</v>
      </c>
      <c r="BD518" s="75"/>
    </row>
    <row r="519" spans="2:56" ht="11.25" customHeight="1" x14ac:dyDescent="0.25">
      <c r="B519" s="113"/>
      <c r="C519" s="104" t="s">
        <v>830</v>
      </c>
      <c r="D519" s="411">
        <v>9</v>
      </c>
      <c r="E519" s="499">
        <f t="shared" si="49"/>
        <v>3.8450364851239809E-5</v>
      </c>
      <c r="F519" s="188">
        <v>17</v>
      </c>
      <c r="G519" s="410">
        <v>2</v>
      </c>
      <c r="H519" s="410">
        <v>59</v>
      </c>
      <c r="I519" s="142">
        <v>316.98765432098799</v>
      </c>
      <c r="J519" s="142">
        <v>17.804147110181599</v>
      </c>
      <c r="K519" s="1"/>
      <c r="L519" s="104" t="s">
        <v>1086</v>
      </c>
      <c r="M519" s="411">
        <v>2</v>
      </c>
      <c r="N519" s="310">
        <f t="shared" si="50"/>
        <v>3.6400698893418755E-5</v>
      </c>
      <c r="O519" s="410">
        <v>11</v>
      </c>
      <c r="P519" s="410">
        <v>9</v>
      </c>
      <c r="Q519" s="410">
        <v>13</v>
      </c>
      <c r="R519" s="142">
        <v>4</v>
      </c>
      <c r="S519" s="142">
        <v>2</v>
      </c>
      <c r="T519" s="1"/>
      <c r="U519" s="104" t="s">
        <v>783</v>
      </c>
      <c r="V519" s="411">
        <v>2</v>
      </c>
      <c r="W519" s="499">
        <f t="shared" si="51"/>
        <v>2.629675892446256E-5</v>
      </c>
      <c r="X519" s="188">
        <v>1</v>
      </c>
      <c r="Y519" s="410">
        <v>1</v>
      </c>
      <c r="Z519" s="410">
        <v>2</v>
      </c>
      <c r="AA519" s="142">
        <v>0.25</v>
      </c>
      <c r="AB519" s="142">
        <v>0.5</v>
      </c>
      <c r="AC519" s="1"/>
      <c r="AD519" s="104" t="s">
        <v>731</v>
      </c>
      <c r="AE519" s="411">
        <v>1</v>
      </c>
      <c r="AF519" s="499">
        <f t="shared" si="52"/>
        <v>2.2387391421151609E-5</v>
      </c>
      <c r="AG519" s="188">
        <v>43</v>
      </c>
      <c r="AH519" s="410">
        <v>43</v>
      </c>
      <c r="AI519" s="410">
        <v>43</v>
      </c>
      <c r="AJ519" s="142">
        <v>0</v>
      </c>
      <c r="AK519" s="142">
        <v>0</v>
      </c>
      <c r="AL519" s="1"/>
      <c r="AM519" s="423"/>
      <c r="AN519" s="1"/>
      <c r="AO519" s="1"/>
      <c r="AP519" s="1"/>
      <c r="AQ519" s="1"/>
      <c r="AR519" s="1"/>
      <c r="AS519" s="1"/>
      <c r="AT519" s="1"/>
      <c r="AU519" s="1"/>
      <c r="AV519" s="104" t="s">
        <v>1128</v>
      </c>
      <c r="AW519" s="411">
        <v>1</v>
      </c>
      <c r="AX519" s="499">
        <f t="shared" si="53"/>
        <v>3.0981813675372557E-5</v>
      </c>
      <c r="AY519" s="188">
        <v>8</v>
      </c>
      <c r="AZ519" s="410">
        <v>8</v>
      </c>
      <c r="BA519" s="410">
        <v>8</v>
      </c>
      <c r="BB519" s="142">
        <v>0</v>
      </c>
      <c r="BC519" s="142">
        <v>0</v>
      </c>
      <c r="BD519" s="75"/>
    </row>
    <row r="520" spans="2:56" ht="11.25" customHeight="1" x14ac:dyDescent="0.25">
      <c r="B520" s="113"/>
      <c r="C520" s="104" t="s">
        <v>1062</v>
      </c>
      <c r="D520" s="411">
        <v>9</v>
      </c>
      <c r="E520" s="499">
        <f t="shared" si="49"/>
        <v>3.8450364851239809E-5</v>
      </c>
      <c r="F520" s="188">
        <v>9</v>
      </c>
      <c r="G520" s="410">
        <v>1</v>
      </c>
      <c r="H520" s="410">
        <v>25</v>
      </c>
      <c r="I520" s="142">
        <v>74.765432098765402</v>
      </c>
      <c r="J520" s="142">
        <v>8.6467006481527608</v>
      </c>
      <c r="K520" s="1"/>
      <c r="L520" s="104" t="s">
        <v>1094</v>
      </c>
      <c r="M520" s="411">
        <v>2</v>
      </c>
      <c r="N520" s="310">
        <f t="shared" si="50"/>
        <v>3.6400698893418755E-5</v>
      </c>
      <c r="O520" s="410">
        <v>7</v>
      </c>
      <c r="P520" s="410">
        <v>2</v>
      </c>
      <c r="Q520" s="410">
        <v>12</v>
      </c>
      <c r="R520" s="142">
        <v>25</v>
      </c>
      <c r="S520" s="142">
        <v>5</v>
      </c>
      <c r="T520" s="1"/>
      <c r="U520" s="104" t="s">
        <v>875</v>
      </c>
      <c r="V520" s="411">
        <v>2</v>
      </c>
      <c r="W520" s="499">
        <f t="shared" si="51"/>
        <v>2.629675892446256E-5</v>
      </c>
      <c r="X520" s="188">
        <v>6</v>
      </c>
      <c r="Y520" s="410">
        <v>5</v>
      </c>
      <c r="Z520" s="410">
        <v>8</v>
      </c>
      <c r="AA520" s="142">
        <v>2.25</v>
      </c>
      <c r="AB520" s="142">
        <v>1.5</v>
      </c>
      <c r="AC520" s="1"/>
      <c r="AD520" s="104" t="s">
        <v>777</v>
      </c>
      <c r="AE520" s="411">
        <v>1</v>
      </c>
      <c r="AF520" s="499">
        <f t="shared" si="52"/>
        <v>2.2387391421151609E-5</v>
      </c>
      <c r="AG520" s="188">
        <v>11</v>
      </c>
      <c r="AH520" s="410">
        <v>11</v>
      </c>
      <c r="AI520" s="410">
        <v>11</v>
      </c>
      <c r="AJ520" s="142">
        <v>0</v>
      </c>
      <c r="AK520" s="142">
        <v>0</v>
      </c>
      <c r="AL520" s="1"/>
      <c r="AM520" s="423"/>
      <c r="AN520" s="1"/>
      <c r="AO520" s="1"/>
      <c r="AP520" s="1"/>
      <c r="AQ520" s="1"/>
      <c r="AR520" s="1"/>
      <c r="AS520" s="1"/>
      <c r="AT520" s="1"/>
      <c r="AU520" s="1"/>
      <c r="AV520" s="104" t="s">
        <v>1129</v>
      </c>
      <c r="AW520" s="411">
        <v>1</v>
      </c>
      <c r="AX520" s="499">
        <f t="shared" si="53"/>
        <v>3.0981813675372557E-5</v>
      </c>
      <c r="AY520" s="188">
        <v>10</v>
      </c>
      <c r="AZ520" s="410">
        <v>10</v>
      </c>
      <c r="BA520" s="410">
        <v>10</v>
      </c>
      <c r="BB520" s="142">
        <v>0</v>
      </c>
      <c r="BC520" s="142">
        <v>0</v>
      </c>
      <c r="BD520" s="75"/>
    </row>
    <row r="521" spans="2:56" ht="11.25" customHeight="1" x14ac:dyDescent="0.25">
      <c r="B521" s="113"/>
      <c r="C521" s="104" t="s">
        <v>1089</v>
      </c>
      <c r="D521" s="411">
        <v>8</v>
      </c>
      <c r="E521" s="499">
        <f t="shared" si="49"/>
        <v>3.4178102089990945E-5</v>
      </c>
      <c r="F521" s="188">
        <v>18</v>
      </c>
      <c r="G521" s="410">
        <v>1</v>
      </c>
      <c r="H521" s="410">
        <v>67</v>
      </c>
      <c r="I521" s="142">
        <v>392.1875</v>
      </c>
      <c r="J521" s="142">
        <v>19.803724397193601</v>
      </c>
      <c r="K521" s="1"/>
      <c r="L521" s="104" t="s">
        <v>1163</v>
      </c>
      <c r="M521" s="411">
        <v>2</v>
      </c>
      <c r="N521" s="310">
        <f t="shared" si="50"/>
        <v>3.6400698893418755E-5</v>
      </c>
      <c r="O521" s="410">
        <v>8</v>
      </c>
      <c r="P521" s="410">
        <v>1</v>
      </c>
      <c r="Q521" s="410">
        <v>15</v>
      </c>
      <c r="R521" s="142">
        <v>49</v>
      </c>
      <c r="S521" s="142">
        <v>7</v>
      </c>
      <c r="T521" s="1"/>
      <c r="U521" s="104" t="s">
        <v>919</v>
      </c>
      <c r="V521" s="411">
        <v>2</v>
      </c>
      <c r="W521" s="499">
        <f t="shared" si="51"/>
        <v>2.629675892446256E-5</v>
      </c>
      <c r="X521" s="188">
        <v>1</v>
      </c>
      <c r="Y521" s="410">
        <v>1</v>
      </c>
      <c r="Z521" s="410">
        <v>1</v>
      </c>
      <c r="AA521" s="142">
        <v>0</v>
      </c>
      <c r="AB521" s="142">
        <v>0</v>
      </c>
      <c r="AC521" s="1"/>
      <c r="AD521" s="104" t="s">
        <v>858</v>
      </c>
      <c r="AE521" s="411">
        <v>1</v>
      </c>
      <c r="AF521" s="499">
        <f t="shared" si="52"/>
        <v>2.2387391421151609E-5</v>
      </c>
      <c r="AG521" s="188">
        <v>1</v>
      </c>
      <c r="AH521" s="410">
        <v>1</v>
      </c>
      <c r="AI521" s="410">
        <v>1</v>
      </c>
      <c r="AJ521" s="142">
        <v>0</v>
      </c>
      <c r="AK521" s="142">
        <v>0</v>
      </c>
      <c r="AL521" s="1"/>
      <c r="AM521" s="423"/>
      <c r="AN521" s="1"/>
      <c r="AO521" s="1"/>
      <c r="AP521" s="1"/>
      <c r="AQ521" s="1"/>
      <c r="AR521" s="1"/>
      <c r="AS521" s="1"/>
      <c r="AT521" s="1"/>
      <c r="AU521" s="1"/>
      <c r="AV521" s="104" t="s">
        <v>1138</v>
      </c>
      <c r="AW521" s="411">
        <v>1</v>
      </c>
      <c r="AX521" s="499">
        <f t="shared" si="53"/>
        <v>3.0981813675372557E-5</v>
      </c>
      <c r="AY521" s="188">
        <v>3</v>
      </c>
      <c r="AZ521" s="410">
        <v>3</v>
      </c>
      <c r="BA521" s="410">
        <v>3</v>
      </c>
      <c r="BB521" s="142">
        <v>0</v>
      </c>
      <c r="BC521" s="142">
        <v>0</v>
      </c>
      <c r="BD521" s="75"/>
    </row>
    <row r="522" spans="2:56" ht="11.25" customHeight="1" x14ac:dyDescent="0.25">
      <c r="B522" s="113"/>
      <c r="C522" s="104" t="s">
        <v>686</v>
      </c>
      <c r="D522" s="411">
        <v>7</v>
      </c>
      <c r="E522" s="499">
        <f t="shared" si="49"/>
        <v>2.9905839328742077E-5</v>
      </c>
      <c r="F522" s="188">
        <v>19</v>
      </c>
      <c r="G522" s="410">
        <v>14</v>
      </c>
      <c r="H522" s="410">
        <v>37</v>
      </c>
      <c r="I522" s="142">
        <v>60</v>
      </c>
      <c r="J522" s="142">
        <v>7.7459666924148296</v>
      </c>
      <c r="K522" s="1"/>
      <c r="L522" s="104" t="s">
        <v>757</v>
      </c>
      <c r="M522" s="411">
        <v>1</v>
      </c>
      <c r="N522" s="310">
        <f t="shared" si="50"/>
        <v>1.8200349446709377E-5</v>
      </c>
      <c r="O522" s="410">
        <v>10</v>
      </c>
      <c r="P522" s="410">
        <v>10</v>
      </c>
      <c r="Q522" s="410">
        <v>10</v>
      </c>
      <c r="R522" s="142">
        <v>0</v>
      </c>
      <c r="S522" s="142">
        <v>0</v>
      </c>
      <c r="T522" s="1"/>
      <c r="U522" s="104" t="s">
        <v>1024</v>
      </c>
      <c r="V522" s="411">
        <v>2</v>
      </c>
      <c r="W522" s="499">
        <f t="shared" si="51"/>
        <v>2.629675892446256E-5</v>
      </c>
      <c r="X522" s="188">
        <v>2</v>
      </c>
      <c r="Y522" s="410">
        <v>2</v>
      </c>
      <c r="Z522" s="410">
        <v>3</v>
      </c>
      <c r="AA522" s="142">
        <v>0.25</v>
      </c>
      <c r="AB522" s="142">
        <v>0.5</v>
      </c>
      <c r="AC522" s="1"/>
      <c r="AD522" s="104" t="s">
        <v>875</v>
      </c>
      <c r="AE522" s="411">
        <v>1</v>
      </c>
      <c r="AF522" s="499">
        <f t="shared" si="52"/>
        <v>2.2387391421151609E-5</v>
      </c>
      <c r="AG522" s="188">
        <v>3</v>
      </c>
      <c r="AH522" s="410">
        <v>3</v>
      </c>
      <c r="AI522" s="410">
        <v>3</v>
      </c>
      <c r="AJ522" s="142">
        <v>0</v>
      </c>
      <c r="AK522" s="142">
        <v>0</v>
      </c>
      <c r="AL522" s="1"/>
      <c r="AM522" s="423"/>
      <c r="AN522" s="1"/>
      <c r="AO522" s="1"/>
      <c r="AP522" s="1"/>
      <c r="AQ522" s="1"/>
      <c r="AR522" s="1"/>
      <c r="AS522" s="1"/>
      <c r="AT522" s="1"/>
      <c r="AU522" s="1"/>
      <c r="AV522" s="104" t="s">
        <v>1163</v>
      </c>
      <c r="AW522" s="411">
        <v>1</v>
      </c>
      <c r="AX522" s="499">
        <f t="shared" si="53"/>
        <v>3.0981813675372557E-5</v>
      </c>
      <c r="AY522" s="188">
        <v>1</v>
      </c>
      <c r="AZ522" s="410">
        <v>1</v>
      </c>
      <c r="BA522" s="410">
        <v>1</v>
      </c>
      <c r="BB522" s="142">
        <v>0</v>
      </c>
      <c r="BC522" s="142">
        <v>0</v>
      </c>
      <c r="BD522" s="75"/>
    </row>
    <row r="523" spans="2:56" ht="11.25" customHeight="1" x14ac:dyDescent="0.25">
      <c r="B523" s="113"/>
      <c r="C523" s="104" t="s">
        <v>876</v>
      </c>
      <c r="D523" s="411">
        <v>7</v>
      </c>
      <c r="E523" s="499">
        <f t="shared" si="49"/>
        <v>2.9905839328742077E-5</v>
      </c>
      <c r="F523" s="188">
        <v>7</v>
      </c>
      <c r="G523" s="410">
        <v>4</v>
      </c>
      <c r="H523" s="410">
        <v>12</v>
      </c>
      <c r="I523" s="142">
        <v>8.4897959183673493</v>
      </c>
      <c r="J523" s="142">
        <v>2.9137254363387299</v>
      </c>
      <c r="K523" s="1"/>
      <c r="L523" s="104" t="s">
        <v>778</v>
      </c>
      <c r="M523" s="411">
        <v>1</v>
      </c>
      <c r="N523" s="310">
        <f t="shared" si="50"/>
        <v>1.8200349446709377E-5</v>
      </c>
      <c r="O523" s="410">
        <v>1</v>
      </c>
      <c r="P523" s="410">
        <v>1</v>
      </c>
      <c r="Q523" s="410">
        <v>1</v>
      </c>
      <c r="R523" s="142">
        <v>0</v>
      </c>
      <c r="S523" s="142">
        <v>0</v>
      </c>
      <c r="T523" s="1"/>
      <c r="U523" s="104" t="s">
        <v>1078</v>
      </c>
      <c r="V523" s="411">
        <v>2</v>
      </c>
      <c r="W523" s="499">
        <f t="shared" si="51"/>
        <v>2.629675892446256E-5</v>
      </c>
      <c r="X523" s="188">
        <v>46</v>
      </c>
      <c r="Y523" s="410">
        <v>27</v>
      </c>
      <c r="Z523" s="410">
        <v>66</v>
      </c>
      <c r="AA523" s="142">
        <v>380.25</v>
      </c>
      <c r="AB523" s="142">
        <v>19.5</v>
      </c>
      <c r="AC523" s="1"/>
      <c r="AD523" s="104" t="s">
        <v>917</v>
      </c>
      <c r="AE523" s="411">
        <v>1</v>
      </c>
      <c r="AF523" s="499">
        <f t="shared" si="52"/>
        <v>2.2387391421151609E-5</v>
      </c>
      <c r="AG523" s="188">
        <v>4</v>
      </c>
      <c r="AH523" s="410">
        <v>4</v>
      </c>
      <c r="AI523" s="410">
        <v>4</v>
      </c>
      <c r="AJ523" s="142">
        <v>0</v>
      </c>
      <c r="AK523" s="142">
        <v>0</v>
      </c>
      <c r="AL523" s="1"/>
      <c r="AM523" s="423"/>
      <c r="AN523" s="1"/>
      <c r="AO523" s="1"/>
      <c r="AP523" s="1"/>
      <c r="AQ523" s="1"/>
      <c r="AR523" s="1"/>
      <c r="AS523" s="1"/>
      <c r="AT523" s="1"/>
      <c r="AU523" s="1"/>
      <c r="AV523" s="104" t="s">
        <v>1169</v>
      </c>
      <c r="AW523" s="411">
        <v>1</v>
      </c>
      <c r="AX523" s="499">
        <f t="shared" si="53"/>
        <v>3.0981813675372557E-5</v>
      </c>
      <c r="AY523" s="188">
        <v>1</v>
      </c>
      <c r="AZ523" s="410">
        <v>1</v>
      </c>
      <c r="BA523" s="410">
        <v>1</v>
      </c>
      <c r="BB523" s="142">
        <v>0</v>
      </c>
      <c r="BC523" s="142">
        <v>0</v>
      </c>
      <c r="BD523" s="75"/>
    </row>
    <row r="524" spans="2:56" ht="11.25" customHeight="1" x14ac:dyDescent="0.25">
      <c r="B524" s="113"/>
      <c r="C524" s="104" t="s">
        <v>1088</v>
      </c>
      <c r="D524" s="411">
        <v>7</v>
      </c>
      <c r="E524" s="499">
        <f t="shared" si="49"/>
        <v>2.9905839328742077E-5</v>
      </c>
      <c r="F524" s="188">
        <v>38</v>
      </c>
      <c r="G524" s="410">
        <v>18</v>
      </c>
      <c r="H524" s="410">
        <v>73</v>
      </c>
      <c r="I524" s="142">
        <v>308.816326530612</v>
      </c>
      <c r="J524" s="142">
        <v>17.573170645350601</v>
      </c>
      <c r="K524" s="1"/>
      <c r="L524" s="104" t="s">
        <v>830</v>
      </c>
      <c r="M524" s="411">
        <v>1</v>
      </c>
      <c r="N524" s="310">
        <f t="shared" si="50"/>
        <v>1.8200349446709377E-5</v>
      </c>
      <c r="O524" s="410">
        <v>2</v>
      </c>
      <c r="P524" s="410">
        <v>2</v>
      </c>
      <c r="Q524" s="410">
        <v>2</v>
      </c>
      <c r="R524" s="142">
        <v>0</v>
      </c>
      <c r="S524" s="142">
        <v>0</v>
      </c>
      <c r="T524" s="1"/>
      <c r="U524" s="104" t="s">
        <v>1088</v>
      </c>
      <c r="V524" s="411">
        <v>2</v>
      </c>
      <c r="W524" s="499">
        <f t="shared" si="51"/>
        <v>2.629675892446256E-5</v>
      </c>
      <c r="X524" s="188">
        <v>53</v>
      </c>
      <c r="Y524" s="410">
        <v>34</v>
      </c>
      <c r="Z524" s="410">
        <v>73</v>
      </c>
      <c r="AA524" s="142">
        <v>380.25</v>
      </c>
      <c r="AB524" s="142">
        <v>19.5</v>
      </c>
      <c r="AC524" s="1"/>
      <c r="AD524" s="104" t="s">
        <v>938</v>
      </c>
      <c r="AE524" s="411">
        <v>1</v>
      </c>
      <c r="AF524" s="499">
        <f t="shared" si="52"/>
        <v>2.2387391421151609E-5</v>
      </c>
      <c r="AG524" s="188">
        <v>3</v>
      </c>
      <c r="AH524" s="410">
        <v>3</v>
      </c>
      <c r="AI524" s="410">
        <v>3</v>
      </c>
      <c r="AJ524" s="142">
        <v>0</v>
      </c>
      <c r="AK524" s="142">
        <v>0</v>
      </c>
      <c r="AL524" s="1"/>
      <c r="AM524" s="423"/>
      <c r="AN524" s="1"/>
      <c r="AO524" s="1"/>
      <c r="AP524" s="1"/>
      <c r="AQ524" s="1"/>
      <c r="AR524" s="1"/>
      <c r="AS524" s="1"/>
      <c r="AT524" s="1"/>
      <c r="AU524" s="1"/>
      <c r="AV524" s="137" t="s">
        <v>0</v>
      </c>
      <c r="AW524" s="57">
        <f>SUM(AW6:AW523)</f>
        <v>32277</v>
      </c>
      <c r="AX524" s="500">
        <f t="shared" ref="AX524" si="54">AW524/$AW$524</f>
        <v>1</v>
      </c>
      <c r="AY524" s="501"/>
      <c r="AZ524" s="41"/>
      <c r="BA524" s="41"/>
      <c r="BB524" s="143"/>
      <c r="BC524" s="143"/>
      <c r="BD524" s="75"/>
    </row>
    <row r="525" spans="2:56" ht="11.25" customHeight="1" x14ac:dyDescent="0.25">
      <c r="B525" s="113"/>
      <c r="C525" s="104" t="s">
        <v>1091</v>
      </c>
      <c r="D525" s="411">
        <v>7</v>
      </c>
      <c r="E525" s="499">
        <f t="shared" si="49"/>
        <v>2.9905839328742077E-5</v>
      </c>
      <c r="F525" s="188">
        <v>13</v>
      </c>
      <c r="G525" s="410">
        <v>5</v>
      </c>
      <c r="H525" s="410">
        <v>22</v>
      </c>
      <c r="I525" s="142">
        <v>43.428571428571402</v>
      </c>
      <c r="J525" s="142">
        <v>6.5900357683833102</v>
      </c>
      <c r="K525" s="1"/>
      <c r="L525" s="104" t="s">
        <v>953</v>
      </c>
      <c r="M525" s="411">
        <v>1</v>
      </c>
      <c r="N525" s="310">
        <f t="shared" si="50"/>
        <v>1.8200349446709377E-5</v>
      </c>
      <c r="O525" s="410">
        <v>3</v>
      </c>
      <c r="P525" s="410">
        <v>3</v>
      </c>
      <c r="Q525" s="410">
        <v>3</v>
      </c>
      <c r="R525" s="142">
        <v>0</v>
      </c>
      <c r="S525" s="142">
        <v>0</v>
      </c>
      <c r="T525" s="1"/>
      <c r="U525" s="104" t="s">
        <v>1120</v>
      </c>
      <c r="V525" s="411">
        <v>2</v>
      </c>
      <c r="W525" s="499">
        <f t="shared" si="51"/>
        <v>2.629675892446256E-5</v>
      </c>
      <c r="X525" s="188">
        <v>6</v>
      </c>
      <c r="Y525" s="410">
        <v>1</v>
      </c>
      <c r="Z525" s="410">
        <v>11</v>
      </c>
      <c r="AA525" s="142">
        <v>25</v>
      </c>
      <c r="AB525" s="142">
        <v>5</v>
      </c>
      <c r="AC525" s="1"/>
      <c r="AD525" s="104" t="s">
        <v>953</v>
      </c>
      <c r="AE525" s="411">
        <v>1</v>
      </c>
      <c r="AF525" s="499">
        <f t="shared" si="52"/>
        <v>2.2387391421151609E-5</v>
      </c>
      <c r="AG525" s="188">
        <v>1</v>
      </c>
      <c r="AH525" s="410">
        <v>1</v>
      </c>
      <c r="AI525" s="410">
        <v>1</v>
      </c>
      <c r="AJ525" s="142">
        <v>0</v>
      </c>
      <c r="AK525" s="142">
        <v>0</v>
      </c>
      <c r="AL525" s="1"/>
      <c r="AM525" s="423"/>
      <c r="AN525" s="1"/>
      <c r="AO525" s="1"/>
      <c r="AP525" s="1"/>
      <c r="AQ525" s="1"/>
      <c r="AR525" s="1"/>
      <c r="AS525" s="1"/>
      <c r="AT525" s="1"/>
      <c r="AU525" s="1"/>
      <c r="AV525" s="423"/>
      <c r="AW525" s="1"/>
      <c r="AX525" s="1"/>
      <c r="AY525" s="1"/>
      <c r="AZ525" s="1"/>
      <c r="BA525" s="1"/>
      <c r="BB525" s="1"/>
      <c r="BC525" s="1"/>
      <c r="BD525" s="75"/>
    </row>
    <row r="526" spans="2:56" ht="11.25" customHeight="1" x14ac:dyDescent="0.25">
      <c r="B526" s="113"/>
      <c r="C526" s="104" t="s">
        <v>777</v>
      </c>
      <c r="D526" s="411">
        <v>6</v>
      </c>
      <c r="E526" s="499">
        <f t="shared" si="49"/>
        <v>2.5633576567493209E-5</v>
      </c>
      <c r="F526" s="188">
        <v>8</v>
      </c>
      <c r="G526" s="410">
        <v>1</v>
      </c>
      <c r="H526" s="410">
        <v>12</v>
      </c>
      <c r="I526" s="142">
        <v>14.2222222222222</v>
      </c>
      <c r="J526" s="142">
        <v>3.7712361663282499</v>
      </c>
      <c r="K526" s="1"/>
      <c r="L526" s="104" t="s">
        <v>987</v>
      </c>
      <c r="M526" s="411">
        <v>1</v>
      </c>
      <c r="N526" s="310">
        <f t="shared" si="50"/>
        <v>1.8200349446709377E-5</v>
      </c>
      <c r="O526" s="410">
        <v>7</v>
      </c>
      <c r="P526" s="410">
        <v>7</v>
      </c>
      <c r="Q526" s="410">
        <v>7</v>
      </c>
      <c r="R526" s="142">
        <v>0</v>
      </c>
      <c r="S526" s="142">
        <v>0</v>
      </c>
      <c r="T526" s="1"/>
      <c r="U526" s="104" t="s">
        <v>1138</v>
      </c>
      <c r="V526" s="411">
        <v>2</v>
      </c>
      <c r="W526" s="499">
        <f t="shared" si="51"/>
        <v>2.629675892446256E-5</v>
      </c>
      <c r="X526" s="188">
        <v>12</v>
      </c>
      <c r="Y526" s="410">
        <v>9</v>
      </c>
      <c r="Z526" s="410">
        <v>16</v>
      </c>
      <c r="AA526" s="142">
        <v>12.25</v>
      </c>
      <c r="AB526" s="142">
        <v>3.5</v>
      </c>
      <c r="AC526" s="1"/>
      <c r="AD526" s="104" t="s">
        <v>1451</v>
      </c>
      <c r="AE526" s="411">
        <v>1</v>
      </c>
      <c r="AF526" s="499">
        <f t="shared" si="52"/>
        <v>2.2387391421151609E-5</v>
      </c>
      <c r="AG526" s="188">
        <v>10</v>
      </c>
      <c r="AH526" s="410">
        <v>10</v>
      </c>
      <c r="AI526" s="410">
        <v>10</v>
      </c>
      <c r="AJ526" s="142">
        <v>0</v>
      </c>
      <c r="AK526" s="142">
        <v>0</v>
      </c>
      <c r="AL526" s="1"/>
      <c r="AM526" s="423"/>
      <c r="AN526" s="1"/>
      <c r="AO526" s="1"/>
      <c r="AP526" s="1"/>
      <c r="AQ526" s="1"/>
      <c r="AR526" s="1"/>
      <c r="AS526" s="1"/>
      <c r="AT526" s="1"/>
      <c r="AU526" s="1"/>
      <c r="AV526" s="423"/>
      <c r="AW526" s="1"/>
      <c r="AX526" s="1"/>
      <c r="AY526" s="1"/>
      <c r="AZ526" s="1"/>
      <c r="BA526" s="1"/>
      <c r="BB526" s="1"/>
      <c r="BC526" s="1"/>
      <c r="BD526" s="75"/>
    </row>
    <row r="527" spans="2:56" ht="11.25" customHeight="1" x14ac:dyDescent="0.25">
      <c r="B527" s="113"/>
      <c r="C527" s="104" t="s">
        <v>953</v>
      </c>
      <c r="D527" s="411">
        <v>6</v>
      </c>
      <c r="E527" s="499">
        <f t="shared" si="49"/>
        <v>2.5633576567493209E-5</v>
      </c>
      <c r="F527" s="188">
        <v>2</v>
      </c>
      <c r="G527" s="410">
        <v>1</v>
      </c>
      <c r="H527" s="410">
        <v>3</v>
      </c>
      <c r="I527" s="142">
        <v>0.66666666666666696</v>
      </c>
      <c r="J527" s="142">
        <v>0.81649658092772603</v>
      </c>
      <c r="K527" s="1"/>
      <c r="L527" s="104" t="s">
        <v>1024</v>
      </c>
      <c r="M527" s="411">
        <v>1</v>
      </c>
      <c r="N527" s="310">
        <f t="shared" si="50"/>
        <v>1.8200349446709377E-5</v>
      </c>
      <c r="O527" s="410">
        <v>6</v>
      </c>
      <c r="P527" s="410">
        <v>6</v>
      </c>
      <c r="Q527" s="410">
        <v>6</v>
      </c>
      <c r="R527" s="142">
        <v>0</v>
      </c>
      <c r="S527" s="142">
        <v>0</v>
      </c>
      <c r="T527" s="1"/>
      <c r="U527" s="104" t="s">
        <v>1174</v>
      </c>
      <c r="V527" s="411">
        <v>2</v>
      </c>
      <c r="W527" s="499">
        <f t="shared" si="51"/>
        <v>2.629675892446256E-5</v>
      </c>
      <c r="X527" s="188">
        <v>10</v>
      </c>
      <c r="Y527" s="410">
        <v>3</v>
      </c>
      <c r="Z527" s="410">
        <v>17</v>
      </c>
      <c r="AA527" s="142">
        <v>49</v>
      </c>
      <c r="AB527" s="142">
        <v>7</v>
      </c>
      <c r="AC527" s="1"/>
      <c r="AD527" s="104" t="s">
        <v>1078</v>
      </c>
      <c r="AE527" s="411">
        <v>1</v>
      </c>
      <c r="AF527" s="499">
        <f t="shared" si="52"/>
        <v>2.2387391421151609E-5</v>
      </c>
      <c r="AG527" s="188">
        <v>29</v>
      </c>
      <c r="AH527" s="410">
        <v>29</v>
      </c>
      <c r="AI527" s="410">
        <v>29</v>
      </c>
      <c r="AJ527" s="142">
        <v>0</v>
      </c>
      <c r="AK527" s="142">
        <v>0</v>
      </c>
      <c r="AL527" s="1"/>
      <c r="AM527" s="423"/>
      <c r="AN527" s="1"/>
      <c r="AO527" s="1"/>
      <c r="AP527" s="1"/>
      <c r="AQ527" s="1"/>
      <c r="AR527" s="1"/>
      <c r="AS527" s="1"/>
      <c r="AT527" s="1"/>
      <c r="AU527" s="1"/>
      <c r="AV527" s="423"/>
      <c r="AW527" s="1"/>
      <c r="AX527" s="1"/>
      <c r="AY527" s="1"/>
      <c r="AZ527" s="1"/>
      <c r="BA527" s="1"/>
      <c r="BB527" s="1"/>
      <c r="BC527" s="1"/>
      <c r="BD527" s="75"/>
    </row>
    <row r="528" spans="2:56" ht="11.25" customHeight="1" x14ac:dyDescent="0.25">
      <c r="B528" s="113"/>
      <c r="C528" s="104" t="s">
        <v>1128</v>
      </c>
      <c r="D528" s="411">
        <v>6</v>
      </c>
      <c r="E528" s="499">
        <f t="shared" si="49"/>
        <v>2.5633576567493209E-5</v>
      </c>
      <c r="F528" s="188">
        <v>17</v>
      </c>
      <c r="G528" s="410">
        <v>8</v>
      </c>
      <c r="H528" s="410">
        <v>36</v>
      </c>
      <c r="I528" s="142">
        <v>84.25</v>
      </c>
      <c r="J528" s="142">
        <v>9.1787798753429097</v>
      </c>
      <c r="K528" s="1"/>
      <c r="L528" s="104" t="s">
        <v>1039</v>
      </c>
      <c r="M528" s="411">
        <v>1</v>
      </c>
      <c r="N528" s="310">
        <f t="shared" si="50"/>
        <v>1.8200349446709377E-5</v>
      </c>
      <c r="O528" s="410">
        <v>12</v>
      </c>
      <c r="P528" s="410">
        <v>12</v>
      </c>
      <c r="Q528" s="410">
        <v>12</v>
      </c>
      <c r="R528" s="142">
        <v>0</v>
      </c>
      <c r="S528" s="142">
        <v>0</v>
      </c>
      <c r="T528" s="1"/>
      <c r="U528" s="104" t="s">
        <v>757</v>
      </c>
      <c r="V528" s="411">
        <v>1</v>
      </c>
      <c r="W528" s="499">
        <f t="shared" si="51"/>
        <v>1.314837946223128E-5</v>
      </c>
      <c r="X528" s="188">
        <v>5</v>
      </c>
      <c r="Y528" s="410">
        <v>5</v>
      </c>
      <c r="Z528" s="410">
        <v>5</v>
      </c>
      <c r="AA528" s="142">
        <v>0</v>
      </c>
      <c r="AB528" s="142">
        <v>0</v>
      </c>
      <c r="AC528" s="1"/>
      <c r="AD528" s="104" t="s">
        <v>1128</v>
      </c>
      <c r="AE528" s="411">
        <v>1</v>
      </c>
      <c r="AF528" s="499">
        <f t="shared" si="52"/>
        <v>2.2387391421151609E-5</v>
      </c>
      <c r="AG528" s="188">
        <v>11</v>
      </c>
      <c r="AH528" s="410">
        <v>11</v>
      </c>
      <c r="AI528" s="410">
        <v>11</v>
      </c>
      <c r="AJ528" s="142">
        <v>0</v>
      </c>
      <c r="AK528" s="142">
        <v>0</v>
      </c>
      <c r="AL528" s="1"/>
      <c r="AM528" s="423"/>
      <c r="AN528" s="1"/>
      <c r="AO528" s="1"/>
      <c r="AP528" s="1"/>
      <c r="AQ528" s="1"/>
      <c r="AR528" s="1"/>
      <c r="AS528" s="1"/>
      <c r="AT528" s="1"/>
      <c r="AU528" s="1"/>
      <c r="AV528" s="423"/>
      <c r="AW528" s="1"/>
      <c r="AX528" s="1"/>
      <c r="AY528" s="1"/>
      <c r="AZ528" s="1"/>
      <c r="BA528" s="1"/>
      <c r="BB528" s="1"/>
      <c r="BC528" s="1"/>
      <c r="BD528" s="75"/>
    </row>
    <row r="529" spans="2:56" ht="11.25" customHeight="1" x14ac:dyDescent="0.25">
      <c r="B529" s="113"/>
      <c r="C529" s="104" t="s">
        <v>919</v>
      </c>
      <c r="D529" s="411">
        <v>5</v>
      </c>
      <c r="E529" s="499">
        <f t="shared" si="49"/>
        <v>2.136131380624434E-5</v>
      </c>
      <c r="F529" s="188">
        <v>1</v>
      </c>
      <c r="G529" s="410">
        <v>1</v>
      </c>
      <c r="H529" s="410">
        <v>2</v>
      </c>
      <c r="I529" s="142">
        <v>0.16</v>
      </c>
      <c r="J529" s="142">
        <v>0.4</v>
      </c>
      <c r="K529" s="1"/>
      <c r="L529" s="104" t="s">
        <v>1085</v>
      </c>
      <c r="M529" s="411">
        <v>1</v>
      </c>
      <c r="N529" s="310">
        <f t="shared" si="50"/>
        <v>1.8200349446709377E-5</v>
      </c>
      <c r="O529" s="410">
        <v>44</v>
      </c>
      <c r="P529" s="410">
        <v>44</v>
      </c>
      <c r="Q529" s="410">
        <v>44</v>
      </c>
      <c r="R529" s="142">
        <v>0</v>
      </c>
      <c r="S529" s="142">
        <v>0</v>
      </c>
      <c r="T529" s="1"/>
      <c r="U529" s="104" t="s">
        <v>758</v>
      </c>
      <c r="V529" s="411">
        <v>1</v>
      </c>
      <c r="W529" s="499">
        <f t="shared" si="51"/>
        <v>1.314837946223128E-5</v>
      </c>
      <c r="X529" s="188">
        <v>6</v>
      </c>
      <c r="Y529" s="410">
        <v>6</v>
      </c>
      <c r="Z529" s="410">
        <v>6</v>
      </c>
      <c r="AA529" s="142">
        <v>0</v>
      </c>
      <c r="AB529" s="142">
        <v>0</v>
      </c>
      <c r="AC529" s="1"/>
      <c r="AD529" s="137" t="s">
        <v>0</v>
      </c>
      <c r="AE529" s="57">
        <f>SUM(AE6:AE528)</f>
        <v>44668</v>
      </c>
      <c r="AF529" s="500">
        <f t="shared" ref="AF529" si="55">AE529/$AE$529</f>
        <v>1</v>
      </c>
      <c r="AG529" s="501"/>
      <c r="AH529" s="41"/>
      <c r="AI529" s="41"/>
      <c r="AJ529" s="143"/>
      <c r="AK529" s="143"/>
      <c r="AL529" s="1"/>
      <c r="AM529" s="423"/>
      <c r="AN529" s="1"/>
      <c r="AO529" s="1"/>
      <c r="AP529" s="1"/>
      <c r="AQ529" s="1"/>
      <c r="AR529" s="1"/>
      <c r="AS529" s="1"/>
      <c r="AT529" s="1"/>
      <c r="AU529" s="1"/>
      <c r="AV529" s="423"/>
      <c r="AW529" s="1"/>
      <c r="AX529" s="1"/>
      <c r="AY529" s="1"/>
      <c r="AZ529" s="1"/>
      <c r="BA529" s="1"/>
      <c r="BB529" s="1"/>
      <c r="BC529" s="1"/>
      <c r="BD529" s="75"/>
    </row>
    <row r="530" spans="2:56" ht="11.25" customHeight="1" x14ac:dyDescent="0.25">
      <c r="B530" s="113"/>
      <c r="C530" s="104" t="s">
        <v>987</v>
      </c>
      <c r="D530" s="411">
        <v>5</v>
      </c>
      <c r="E530" s="499">
        <f t="shared" si="49"/>
        <v>2.136131380624434E-5</v>
      </c>
      <c r="F530" s="188">
        <v>9</v>
      </c>
      <c r="G530" s="410">
        <v>4</v>
      </c>
      <c r="H530" s="410">
        <v>19</v>
      </c>
      <c r="I530" s="142">
        <v>28.24</v>
      </c>
      <c r="J530" s="142">
        <v>5.31413210223457</v>
      </c>
      <c r="K530" s="1"/>
      <c r="L530" s="104" t="s">
        <v>1106</v>
      </c>
      <c r="M530" s="411">
        <v>1</v>
      </c>
      <c r="N530" s="310">
        <f t="shared" si="50"/>
        <v>1.8200349446709377E-5</v>
      </c>
      <c r="O530" s="410">
        <v>10</v>
      </c>
      <c r="P530" s="410">
        <v>10</v>
      </c>
      <c r="Q530" s="410">
        <v>10</v>
      </c>
      <c r="R530" s="142">
        <v>0</v>
      </c>
      <c r="S530" s="142">
        <v>0</v>
      </c>
      <c r="T530" s="1"/>
      <c r="U530" s="104" t="s">
        <v>1059</v>
      </c>
      <c r="V530" s="411">
        <v>1</v>
      </c>
      <c r="W530" s="499">
        <f t="shared" si="51"/>
        <v>1.314837946223128E-5</v>
      </c>
      <c r="X530" s="188">
        <v>4</v>
      </c>
      <c r="Y530" s="410">
        <v>4</v>
      </c>
      <c r="Z530" s="410">
        <v>4</v>
      </c>
      <c r="AA530" s="142">
        <v>0</v>
      </c>
      <c r="AB530" s="142">
        <v>0</v>
      </c>
      <c r="AC530" s="1"/>
      <c r="AD530" s="423"/>
      <c r="AE530" s="1"/>
      <c r="AF530" s="1"/>
      <c r="AG530" s="1"/>
      <c r="AH530" s="1"/>
      <c r="AI530" s="1"/>
      <c r="AJ530" s="1"/>
      <c r="AK530" s="1"/>
      <c r="AL530" s="1"/>
      <c r="AM530" s="423"/>
      <c r="AN530" s="1"/>
      <c r="AO530" s="1"/>
      <c r="AP530" s="1"/>
      <c r="AQ530" s="1"/>
      <c r="AR530" s="1"/>
      <c r="AS530" s="1"/>
      <c r="AT530" s="1"/>
      <c r="AU530" s="1"/>
      <c r="AV530" s="423"/>
      <c r="AW530" s="1"/>
      <c r="AX530" s="1"/>
      <c r="AY530" s="1"/>
      <c r="AZ530" s="1"/>
      <c r="BA530" s="1"/>
      <c r="BB530" s="1"/>
      <c r="BC530" s="1"/>
      <c r="BD530" s="75"/>
    </row>
    <row r="531" spans="2:56" ht="11.25" customHeight="1" x14ac:dyDescent="0.25">
      <c r="B531" s="113"/>
      <c r="C531" s="104" t="s">
        <v>1069</v>
      </c>
      <c r="D531" s="411">
        <v>5</v>
      </c>
      <c r="E531" s="499">
        <f t="shared" si="49"/>
        <v>2.136131380624434E-5</v>
      </c>
      <c r="F531" s="188">
        <v>9</v>
      </c>
      <c r="G531" s="410">
        <v>3</v>
      </c>
      <c r="H531" s="410">
        <v>16</v>
      </c>
      <c r="I531" s="142">
        <v>21.2</v>
      </c>
      <c r="J531" s="142">
        <v>4.6043457732885296</v>
      </c>
      <c r="K531" s="1"/>
      <c r="L531" s="105" t="s">
        <v>0</v>
      </c>
      <c r="M531" s="57">
        <f>SUM(M6:M530)</f>
        <v>54944</v>
      </c>
      <c r="N531" s="417">
        <f t="shared" ref="N531" si="56">M531/$M$531</f>
        <v>1</v>
      </c>
      <c r="O531" s="41"/>
      <c r="P531" s="41"/>
      <c r="Q531" s="41"/>
      <c r="R531" s="143"/>
      <c r="S531" s="143"/>
      <c r="T531" s="1"/>
      <c r="U531" s="104" t="s">
        <v>1096</v>
      </c>
      <c r="V531" s="411">
        <v>1</v>
      </c>
      <c r="W531" s="499">
        <f t="shared" si="51"/>
        <v>1.314837946223128E-5</v>
      </c>
      <c r="X531" s="188">
        <v>13</v>
      </c>
      <c r="Y531" s="410">
        <v>13</v>
      </c>
      <c r="Z531" s="410">
        <v>13</v>
      </c>
      <c r="AA531" s="142">
        <v>0</v>
      </c>
      <c r="AB531" s="142">
        <v>0</v>
      </c>
      <c r="AC531" s="1"/>
      <c r="AD531" s="423"/>
      <c r="AE531" s="1"/>
      <c r="AF531" s="1"/>
      <c r="AG531" s="1"/>
      <c r="AH531" s="1"/>
      <c r="AI531" s="1"/>
      <c r="AJ531" s="1"/>
      <c r="AK531" s="1"/>
      <c r="AL531" s="1"/>
      <c r="AM531" s="423"/>
      <c r="AN531" s="1"/>
      <c r="AO531" s="1"/>
      <c r="AP531" s="1"/>
      <c r="AQ531" s="1"/>
      <c r="AR531" s="1"/>
      <c r="AS531" s="1"/>
      <c r="AT531" s="1"/>
      <c r="AU531" s="1"/>
      <c r="AV531" s="423"/>
      <c r="AW531" s="1"/>
      <c r="AX531" s="1"/>
      <c r="AY531" s="1"/>
      <c r="AZ531" s="1"/>
      <c r="BA531" s="1"/>
      <c r="BB531" s="1"/>
      <c r="BC531" s="1"/>
      <c r="BD531" s="75"/>
    </row>
    <row r="532" spans="2:56" ht="11.25" customHeight="1" x14ac:dyDescent="0.25">
      <c r="B532" s="113"/>
      <c r="C532" s="104" t="s">
        <v>1078</v>
      </c>
      <c r="D532" s="411">
        <v>5</v>
      </c>
      <c r="E532" s="499">
        <f t="shared" si="49"/>
        <v>2.136131380624434E-5</v>
      </c>
      <c r="F532" s="188">
        <v>36</v>
      </c>
      <c r="G532" s="410">
        <v>25</v>
      </c>
      <c r="H532" s="410">
        <v>66</v>
      </c>
      <c r="I532" s="142">
        <v>229.76</v>
      </c>
      <c r="J532" s="142">
        <v>15.157836257197101</v>
      </c>
      <c r="K532" s="1"/>
      <c r="L532" s="423"/>
      <c r="M532" s="1"/>
      <c r="N532" s="1"/>
      <c r="O532" s="1"/>
      <c r="P532" s="1"/>
      <c r="Q532" s="1"/>
      <c r="R532" s="1"/>
      <c r="S532" s="1"/>
      <c r="T532" s="1"/>
      <c r="U532" s="104" t="s">
        <v>1100</v>
      </c>
      <c r="V532" s="411">
        <v>1</v>
      </c>
      <c r="W532" s="499">
        <f t="shared" si="51"/>
        <v>1.314837946223128E-5</v>
      </c>
      <c r="X532" s="188">
        <v>4</v>
      </c>
      <c r="Y532" s="410">
        <v>4</v>
      </c>
      <c r="Z532" s="410">
        <v>4</v>
      </c>
      <c r="AA532" s="142">
        <v>0</v>
      </c>
      <c r="AB532" s="142">
        <v>0</v>
      </c>
      <c r="AC532" s="1"/>
      <c r="AD532" s="423"/>
      <c r="AE532" s="1"/>
      <c r="AF532" s="1"/>
      <c r="AG532" s="1"/>
      <c r="AH532" s="1"/>
      <c r="AI532" s="1"/>
      <c r="AJ532" s="1"/>
      <c r="AK532" s="1"/>
      <c r="AL532" s="1"/>
      <c r="AM532" s="423"/>
      <c r="AN532" s="1"/>
      <c r="AO532" s="1"/>
      <c r="AP532" s="1"/>
      <c r="AQ532" s="1"/>
      <c r="AR532" s="1"/>
      <c r="AS532" s="1"/>
      <c r="AT532" s="1"/>
      <c r="AU532" s="1"/>
      <c r="AV532" s="423"/>
      <c r="AW532" s="1"/>
      <c r="AX532" s="1"/>
      <c r="AY532" s="1"/>
      <c r="AZ532" s="1"/>
      <c r="BA532" s="1"/>
      <c r="BB532" s="1"/>
      <c r="BC532" s="1"/>
      <c r="BD532" s="75"/>
    </row>
    <row r="533" spans="2:56" ht="11.25" customHeight="1" x14ac:dyDescent="0.25">
      <c r="B533" s="113"/>
      <c r="C533" s="104" t="s">
        <v>1451</v>
      </c>
      <c r="D533" s="411">
        <v>4</v>
      </c>
      <c r="E533" s="499">
        <f t="shared" si="49"/>
        <v>1.7089051044995472E-5</v>
      </c>
      <c r="F533" s="188">
        <v>48</v>
      </c>
      <c r="G533" s="410">
        <v>10</v>
      </c>
      <c r="H533" s="410">
        <v>116</v>
      </c>
      <c r="I533" s="142">
        <v>1679.5</v>
      </c>
      <c r="J533" s="142">
        <v>40.981703234492301</v>
      </c>
      <c r="K533" s="1"/>
      <c r="L533" s="423"/>
      <c r="M533" s="1"/>
      <c r="N533" s="1"/>
      <c r="O533" s="1"/>
      <c r="P533" s="1"/>
      <c r="Q533" s="1"/>
      <c r="R533" s="1"/>
      <c r="S533" s="1"/>
      <c r="T533" s="1"/>
      <c r="U533" s="104" t="s">
        <v>1106</v>
      </c>
      <c r="V533" s="411">
        <v>1</v>
      </c>
      <c r="W533" s="499">
        <f t="shared" si="51"/>
        <v>1.314837946223128E-5</v>
      </c>
      <c r="X533" s="188">
        <v>19</v>
      </c>
      <c r="Y533" s="410">
        <v>19</v>
      </c>
      <c r="Z533" s="410">
        <v>19</v>
      </c>
      <c r="AA533" s="142">
        <v>0</v>
      </c>
      <c r="AB533" s="142">
        <v>0</v>
      </c>
      <c r="AC533" s="1"/>
      <c r="AD533" s="423"/>
      <c r="AE533" s="1"/>
      <c r="AF533" s="1"/>
      <c r="AG533" s="1"/>
      <c r="AH533" s="1"/>
      <c r="AI533" s="1"/>
      <c r="AJ533" s="1"/>
      <c r="AK533" s="1"/>
      <c r="AL533" s="1"/>
      <c r="AM533" s="423"/>
      <c r="AN533" s="1"/>
      <c r="AO533" s="1"/>
      <c r="AP533" s="1"/>
      <c r="AQ533" s="1"/>
      <c r="AR533" s="1"/>
      <c r="AS533" s="1"/>
      <c r="AT533" s="1"/>
      <c r="AU533" s="1"/>
      <c r="AV533" s="423"/>
      <c r="AW533" s="1"/>
      <c r="AX533" s="1"/>
      <c r="AY533" s="1"/>
      <c r="AZ533" s="1"/>
      <c r="BA533" s="1"/>
      <c r="BB533" s="1"/>
      <c r="BC533" s="1"/>
      <c r="BD533" s="75"/>
    </row>
    <row r="534" spans="2:56" ht="11.25" customHeight="1" x14ac:dyDescent="0.25">
      <c r="B534" s="113"/>
      <c r="C534" s="104" t="s">
        <v>1106</v>
      </c>
      <c r="D534" s="411">
        <v>4</v>
      </c>
      <c r="E534" s="499">
        <f t="shared" si="49"/>
        <v>1.7089051044995472E-5</v>
      </c>
      <c r="F534" s="188">
        <v>19</v>
      </c>
      <c r="G534" s="410">
        <v>10</v>
      </c>
      <c r="H534" s="410">
        <v>33</v>
      </c>
      <c r="I534" s="142">
        <v>75.5</v>
      </c>
      <c r="J534" s="142">
        <v>8.6890735984913796</v>
      </c>
      <c r="K534" s="1"/>
      <c r="L534" s="423"/>
      <c r="M534" s="1"/>
      <c r="N534" s="1"/>
      <c r="O534" s="1"/>
      <c r="P534" s="1"/>
      <c r="Q534" s="1"/>
      <c r="R534" s="1"/>
      <c r="S534" s="1"/>
      <c r="T534" s="1"/>
      <c r="U534" s="137" t="s">
        <v>0</v>
      </c>
      <c r="V534" s="57">
        <f>SUM(V6:V533)</f>
        <v>76055</v>
      </c>
      <c r="W534" s="500">
        <f t="shared" ref="W534" si="57">V534/$V$534</f>
        <v>1</v>
      </c>
      <c r="X534" s="501"/>
      <c r="Y534" s="41"/>
      <c r="Z534" s="41"/>
      <c r="AA534" s="143"/>
      <c r="AB534" s="143"/>
      <c r="AC534" s="1"/>
      <c r="AD534" s="423"/>
      <c r="AE534" s="1"/>
      <c r="AF534" s="1"/>
      <c r="AG534" s="1"/>
      <c r="AH534" s="1"/>
      <c r="AI534" s="1"/>
      <c r="AJ534" s="1"/>
      <c r="AK534" s="1"/>
      <c r="AL534" s="1"/>
      <c r="AM534" s="423"/>
      <c r="AN534" s="1"/>
      <c r="AO534" s="1"/>
      <c r="AP534" s="1"/>
      <c r="AQ534" s="1"/>
      <c r="AR534" s="1"/>
      <c r="AS534" s="1"/>
      <c r="AT534" s="1"/>
      <c r="AU534" s="1"/>
      <c r="AV534" s="423"/>
      <c r="AW534" s="1"/>
      <c r="AX534" s="1"/>
      <c r="AY534" s="1"/>
      <c r="AZ534" s="1"/>
      <c r="BA534" s="1"/>
      <c r="BB534" s="1"/>
      <c r="BC534" s="1"/>
      <c r="BD534" s="75"/>
    </row>
    <row r="535" spans="2:56" ht="11.25" customHeight="1" x14ac:dyDescent="0.25">
      <c r="B535" s="113"/>
      <c r="C535" s="104" t="s">
        <v>1024</v>
      </c>
      <c r="D535" s="411">
        <v>3</v>
      </c>
      <c r="E535" s="499">
        <f t="shared" si="49"/>
        <v>1.2816788283746604E-5</v>
      </c>
      <c r="F535" s="188">
        <v>3</v>
      </c>
      <c r="G535" s="410">
        <v>2</v>
      </c>
      <c r="H535" s="410">
        <v>6</v>
      </c>
      <c r="I535" s="142">
        <v>2.8888888888888902</v>
      </c>
      <c r="J535" s="142">
        <v>1.6996731711975901</v>
      </c>
      <c r="K535" s="1"/>
      <c r="L535" s="423"/>
      <c r="M535" s="1"/>
      <c r="N535" s="1"/>
      <c r="O535" s="1"/>
      <c r="P535" s="1"/>
      <c r="Q535" s="1"/>
      <c r="R535" s="1"/>
      <c r="S535" s="1"/>
      <c r="T535" s="1"/>
      <c r="U535" s="424"/>
      <c r="V535" s="1"/>
      <c r="W535" s="1"/>
      <c r="X535" s="1"/>
      <c r="Y535" s="1"/>
      <c r="Z535" s="1"/>
      <c r="AA535" s="1"/>
      <c r="AB535" s="1"/>
      <c r="AC535" s="1"/>
      <c r="AD535" s="423"/>
      <c r="AE535" s="1"/>
      <c r="AF535" s="1"/>
      <c r="AG535" s="1"/>
      <c r="AH535" s="1"/>
      <c r="AI535" s="1"/>
      <c r="AJ535" s="1"/>
      <c r="AK535" s="1"/>
      <c r="AL535" s="1"/>
      <c r="AM535" s="423"/>
      <c r="AN535" s="1"/>
      <c r="AO535" s="1"/>
      <c r="AP535" s="1"/>
      <c r="AQ535" s="1"/>
      <c r="AR535" s="1"/>
      <c r="AS535" s="1"/>
      <c r="AT535" s="1"/>
      <c r="AU535" s="1"/>
      <c r="AV535" s="423"/>
      <c r="AW535" s="1"/>
      <c r="AX535" s="1"/>
      <c r="AY535" s="1"/>
      <c r="AZ535" s="1"/>
      <c r="BA535" s="1"/>
      <c r="BB535" s="1"/>
      <c r="BC535" s="1"/>
      <c r="BD535" s="75"/>
    </row>
    <row r="536" spans="2:56" ht="11.25" customHeight="1" x14ac:dyDescent="0.25">
      <c r="B536" s="113"/>
      <c r="C536" s="104" t="s">
        <v>1086</v>
      </c>
      <c r="D536" s="411">
        <v>3</v>
      </c>
      <c r="E536" s="499">
        <f t="shared" si="49"/>
        <v>1.2816788283746604E-5</v>
      </c>
      <c r="F536" s="188">
        <v>12</v>
      </c>
      <c r="G536" s="410">
        <v>9</v>
      </c>
      <c r="H536" s="410">
        <v>16</v>
      </c>
      <c r="I536" s="142">
        <v>8.2222222222222303</v>
      </c>
      <c r="J536" s="142">
        <v>2.86744175568088</v>
      </c>
      <c r="K536" s="1"/>
      <c r="L536" s="423"/>
      <c r="M536" s="1"/>
      <c r="N536" s="1"/>
      <c r="O536" s="1"/>
      <c r="P536" s="1"/>
      <c r="Q536" s="1"/>
      <c r="R536" s="1"/>
      <c r="S536" s="1"/>
      <c r="T536" s="1"/>
      <c r="U536" s="424"/>
      <c r="V536" s="1"/>
      <c r="W536" s="1"/>
      <c r="X536" s="1"/>
      <c r="Y536" s="1"/>
      <c r="Z536" s="1"/>
      <c r="AA536" s="1"/>
      <c r="AB536" s="1"/>
      <c r="AC536" s="1"/>
      <c r="AD536" s="423"/>
      <c r="AE536" s="1"/>
      <c r="AF536" s="1"/>
      <c r="AG536" s="1"/>
      <c r="AH536" s="1"/>
      <c r="AI536" s="1"/>
      <c r="AJ536" s="1"/>
      <c r="AK536" s="1"/>
      <c r="AL536" s="1"/>
      <c r="AM536" s="423"/>
      <c r="AN536" s="1"/>
      <c r="AO536" s="1"/>
      <c r="AP536" s="1"/>
      <c r="AQ536" s="1"/>
      <c r="AR536" s="1"/>
      <c r="AS536" s="1"/>
      <c r="AT536" s="1"/>
      <c r="AU536" s="1"/>
      <c r="AV536" s="423"/>
      <c r="AW536" s="1"/>
      <c r="AX536" s="1"/>
      <c r="AY536" s="1"/>
      <c r="AZ536" s="1"/>
      <c r="BA536" s="1"/>
      <c r="BB536" s="1"/>
      <c r="BC536" s="1"/>
      <c r="BD536" s="75"/>
    </row>
    <row r="537" spans="2:56" ht="11.25" customHeight="1" x14ac:dyDescent="0.25">
      <c r="B537" s="113"/>
      <c r="C537" s="104" t="s">
        <v>1059</v>
      </c>
      <c r="D537" s="411">
        <v>2</v>
      </c>
      <c r="E537" s="499">
        <f t="shared" si="49"/>
        <v>8.5445255224977362E-6</v>
      </c>
      <c r="F537" s="188">
        <v>2</v>
      </c>
      <c r="G537" s="410">
        <v>1</v>
      </c>
      <c r="H537" s="410">
        <v>4</v>
      </c>
      <c r="I537" s="142">
        <v>2.25</v>
      </c>
      <c r="J537" s="142">
        <v>1.5</v>
      </c>
      <c r="K537" s="1"/>
      <c r="L537" s="423"/>
      <c r="M537" s="1"/>
      <c r="N537" s="1"/>
      <c r="O537" s="1"/>
      <c r="P537" s="1"/>
      <c r="Q537" s="1"/>
      <c r="R537" s="1"/>
      <c r="S537" s="1"/>
      <c r="T537" s="1"/>
      <c r="U537" s="424"/>
      <c r="V537" s="1"/>
      <c r="W537" s="1"/>
      <c r="X537" s="1"/>
      <c r="Y537" s="1"/>
      <c r="Z537" s="1"/>
      <c r="AA537" s="1"/>
      <c r="AB537" s="1"/>
      <c r="AC537" s="1"/>
      <c r="AD537" s="423"/>
      <c r="AE537" s="1"/>
      <c r="AF537" s="1"/>
      <c r="AG537" s="1"/>
      <c r="AH537" s="1"/>
      <c r="AI537" s="1"/>
      <c r="AJ537" s="1"/>
      <c r="AK537" s="1"/>
      <c r="AL537" s="1"/>
      <c r="AM537" s="423"/>
      <c r="AN537" s="1"/>
      <c r="AO537" s="1"/>
      <c r="AP537" s="1"/>
      <c r="AQ537" s="1"/>
      <c r="AR537" s="1"/>
      <c r="AS537" s="1"/>
      <c r="AT537" s="1"/>
      <c r="AU537" s="1"/>
      <c r="AV537" s="423"/>
      <c r="AW537" s="1"/>
      <c r="AX537" s="1"/>
      <c r="AY537" s="1"/>
      <c r="AZ537" s="1"/>
      <c r="BA537" s="1"/>
      <c r="BB537" s="1"/>
      <c r="BC537" s="1"/>
      <c r="BD537" s="75"/>
    </row>
    <row r="538" spans="2:56" ht="11.25" customHeight="1" x14ac:dyDescent="0.25">
      <c r="B538" s="113"/>
      <c r="C538" s="104" t="s">
        <v>778</v>
      </c>
      <c r="D538" s="411">
        <v>1</v>
      </c>
      <c r="E538" s="499">
        <f t="shared" si="49"/>
        <v>4.2722627612488681E-6</v>
      </c>
      <c r="F538" s="188">
        <v>1</v>
      </c>
      <c r="G538" s="410">
        <v>1</v>
      </c>
      <c r="H538" s="410">
        <v>1</v>
      </c>
      <c r="I538" s="142">
        <v>0</v>
      </c>
      <c r="J538" s="142">
        <v>0</v>
      </c>
      <c r="K538" s="1"/>
      <c r="L538" s="423"/>
      <c r="M538" s="1"/>
      <c r="N538" s="1"/>
      <c r="O538" s="1"/>
      <c r="P538" s="1"/>
      <c r="Q538" s="1"/>
      <c r="R538" s="1"/>
      <c r="S538" s="1"/>
      <c r="T538" s="1"/>
      <c r="U538" s="424"/>
      <c r="V538" s="1"/>
      <c r="W538" s="1"/>
      <c r="X538" s="1"/>
      <c r="Y538" s="1"/>
      <c r="Z538" s="1"/>
      <c r="AA538" s="1"/>
      <c r="AB538" s="1"/>
      <c r="AC538" s="1"/>
      <c r="AD538" s="423"/>
      <c r="AE538" s="1"/>
      <c r="AF538" s="1"/>
      <c r="AG538" s="1"/>
      <c r="AH538" s="1"/>
      <c r="AI538" s="1"/>
      <c r="AJ538" s="1"/>
      <c r="AK538" s="1"/>
      <c r="AL538" s="1"/>
      <c r="AM538" s="423"/>
      <c r="AN538" s="1"/>
      <c r="AO538" s="1"/>
      <c r="AP538" s="1"/>
      <c r="AQ538" s="1"/>
      <c r="AR538" s="1"/>
      <c r="AS538" s="1"/>
      <c r="AT538" s="1"/>
      <c r="AU538" s="1"/>
      <c r="AV538" s="423"/>
      <c r="AW538" s="1"/>
      <c r="AX538" s="1"/>
      <c r="AY538" s="1"/>
      <c r="AZ538" s="1"/>
      <c r="BA538" s="1"/>
      <c r="BB538" s="1"/>
      <c r="BC538" s="1"/>
      <c r="BD538" s="75"/>
    </row>
    <row r="539" spans="2:56" ht="11.25" customHeight="1" x14ac:dyDescent="0.25">
      <c r="B539" s="113"/>
      <c r="C539" s="104" t="s">
        <v>1085</v>
      </c>
      <c r="D539" s="411">
        <v>1</v>
      </c>
      <c r="E539" s="499">
        <f t="shared" si="49"/>
        <v>4.2722627612488681E-6</v>
      </c>
      <c r="F539" s="188">
        <v>44</v>
      </c>
      <c r="G539" s="410">
        <v>44</v>
      </c>
      <c r="H539" s="410">
        <v>44</v>
      </c>
      <c r="I539" s="142">
        <v>0</v>
      </c>
      <c r="J539" s="142">
        <v>0</v>
      </c>
      <c r="K539" s="1"/>
      <c r="L539" s="423"/>
      <c r="M539" s="1"/>
      <c r="N539" s="1"/>
      <c r="O539" s="1"/>
      <c r="P539" s="1"/>
      <c r="Q539" s="1"/>
      <c r="R539" s="1"/>
      <c r="S539" s="1"/>
      <c r="T539" s="1"/>
      <c r="U539" s="424"/>
      <c r="V539" s="1"/>
      <c r="W539" s="1"/>
      <c r="X539" s="1"/>
      <c r="Y539" s="1"/>
      <c r="Z539" s="1"/>
      <c r="AA539" s="1"/>
      <c r="AB539" s="1"/>
      <c r="AC539" s="1"/>
      <c r="AD539" s="423"/>
      <c r="AE539" s="1"/>
      <c r="AF539" s="1"/>
      <c r="AG539" s="1"/>
      <c r="AH539" s="1"/>
      <c r="AI539" s="1"/>
      <c r="AJ539" s="1"/>
      <c r="AK539" s="1"/>
      <c r="AL539" s="1"/>
      <c r="AM539" s="423"/>
      <c r="AN539" s="1"/>
      <c r="AO539" s="1"/>
      <c r="AP539" s="1"/>
      <c r="AQ539" s="1"/>
      <c r="AR539" s="1"/>
      <c r="AS539" s="1"/>
      <c r="AT539" s="1"/>
      <c r="AU539" s="1"/>
      <c r="AV539" s="423"/>
      <c r="AW539" s="1"/>
      <c r="AX539" s="1"/>
      <c r="AY539" s="1"/>
      <c r="AZ539" s="1"/>
      <c r="BA539" s="1"/>
      <c r="BB539" s="1"/>
      <c r="BC539" s="1"/>
      <c r="BD539" s="75"/>
    </row>
    <row r="540" spans="2:56" ht="11.25" customHeight="1" x14ac:dyDescent="0.25">
      <c r="B540" s="113"/>
      <c r="C540" s="104" t="s">
        <v>1096</v>
      </c>
      <c r="D540" s="411">
        <v>1</v>
      </c>
      <c r="E540" s="499">
        <f t="shared" si="49"/>
        <v>4.2722627612488681E-6</v>
      </c>
      <c r="F540" s="188">
        <v>13</v>
      </c>
      <c r="G540" s="410">
        <v>13</v>
      </c>
      <c r="H540" s="410">
        <v>13</v>
      </c>
      <c r="I540" s="142">
        <v>0</v>
      </c>
      <c r="J540" s="142">
        <v>0</v>
      </c>
      <c r="K540" s="1"/>
      <c r="L540" s="423"/>
      <c r="M540" s="1"/>
      <c r="N540" s="1"/>
      <c r="O540" s="1"/>
      <c r="P540" s="1"/>
      <c r="Q540" s="1"/>
      <c r="R540" s="1"/>
      <c r="S540" s="1"/>
      <c r="T540" s="1"/>
      <c r="U540" s="424"/>
      <c r="V540" s="1"/>
      <c r="W540" s="1"/>
      <c r="X540" s="1"/>
      <c r="Y540" s="1"/>
      <c r="Z540" s="1"/>
      <c r="AA540" s="1"/>
      <c r="AB540" s="1"/>
      <c r="AC540" s="1"/>
      <c r="AD540" s="423"/>
      <c r="AE540" s="1"/>
      <c r="AF540" s="1"/>
      <c r="AG540" s="1"/>
      <c r="AH540" s="1"/>
      <c r="AI540" s="1"/>
      <c r="AJ540" s="1"/>
      <c r="AK540" s="1"/>
      <c r="AL540" s="1"/>
      <c r="AM540" s="423"/>
      <c r="AN540" s="1"/>
      <c r="AO540" s="1"/>
      <c r="AP540" s="1"/>
      <c r="AQ540" s="1"/>
      <c r="AR540" s="1"/>
      <c r="AS540" s="1"/>
      <c r="AT540" s="1"/>
      <c r="AU540" s="1"/>
      <c r="AV540" s="423"/>
      <c r="AW540" s="1"/>
      <c r="AX540" s="1"/>
      <c r="AY540" s="1"/>
      <c r="AZ540" s="1"/>
      <c r="BA540" s="1"/>
      <c r="BB540" s="1"/>
      <c r="BC540" s="1"/>
      <c r="BD540" s="75"/>
    </row>
    <row r="541" spans="2:56" ht="11.25" customHeight="1" x14ac:dyDescent="0.25">
      <c r="B541" s="113"/>
      <c r="C541" s="105" t="s">
        <v>0</v>
      </c>
      <c r="D541" s="57">
        <f>SUM(D6:D540)</f>
        <v>234068</v>
      </c>
      <c r="E541" s="500">
        <f t="shared" ref="E541" si="58">D541/$D$541</f>
        <v>1</v>
      </c>
      <c r="F541" s="501"/>
      <c r="G541" s="41"/>
      <c r="H541" s="41"/>
      <c r="I541" s="143"/>
      <c r="J541" s="143"/>
      <c r="K541" s="1"/>
      <c r="L541" s="423"/>
      <c r="M541" s="1"/>
      <c r="N541" s="1"/>
      <c r="O541" s="1"/>
      <c r="P541" s="1"/>
      <c r="Q541" s="1"/>
      <c r="R541" s="1"/>
      <c r="S541" s="1"/>
      <c r="T541" s="1"/>
      <c r="U541" s="424"/>
      <c r="V541" s="1"/>
      <c r="W541" s="1"/>
      <c r="X541" s="1"/>
      <c r="Y541" s="1"/>
      <c r="Z541" s="1"/>
      <c r="AA541" s="1"/>
      <c r="AB541" s="1"/>
      <c r="AC541" s="1"/>
      <c r="AD541" s="423"/>
      <c r="AE541" s="1"/>
      <c r="AF541" s="1"/>
      <c r="AG541" s="1"/>
      <c r="AH541" s="1"/>
      <c r="AI541" s="1"/>
      <c r="AJ541" s="1"/>
      <c r="AK541" s="1"/>
      <c r="AL541" s="1"/>
      <c r="AM541" s="423"/>
      <c r="AN541" s="1"/>
      <c r="AO541" s="1"/>
      <c r="AP541" s="1"/>
      <c r="AQ541" s="1"/>
      <c r="AR541" s="1"/>
      <c r="AS541" s="1"/>
      <c r="AT541" s="1"/>
      <c r="AU541" s="1"/>
      <c r="AV541" s="423"/>
      <c r="AW541" s="1"/>
      <c r="AX541" s="1"/>
      <c r="AY541" s="1"/>
      <c r="AZ541" s="1"/>
      <c r="BA541" s="1"/>
      <c r="BB541" s="1"/>
      <c r="BC541" s="1"/>
      <c r="BD541" s="75"/>
    </row>
    <row r="542" spans="2:56" ht="11.25" customHeight="1" x14ac:dyDescent="0.25">
      <c r="B542" s="113"/>
      <c r="C542" s="423"/>
      <c r="D542" s="1"/>
      <c r="E542" s="1"/>
      <c r="F542" s="1"/>
      <c r="G542" s="1"/>
      <c r="H542" s="1"/>
      <c r="I542" s="1"/>
      <c r="J542" s="1"/>
      <c r="K542" s="1"/>
      <c r="L542" s="423"/>
      <c r="M542" s="1"/>
      <c r="N542" s="1"/>
      <c r="O542" s="1"/>
      <c r="P542" s="1"/>
      <c r="Q542" s="1"/>
      <c r="R542" s="1"/>
      <c r="S542" s="1"/>
      <c r="T542" s="1"/>
      <c r="U542" s="424"/>
      <c r="V542" s="1"/>
      <c r="W542" s="1"/>
      <c r="X542" s="1"/>
      <c r="Y542" s="1"/>
      <c r="Z542" s="1"/>
      <c r="AA542" s="1"/>
      <c r="AB542" s="1"/>
      <c r="AC542" s="1"/>
      <c r="AD542" s="423"/>
      <c r="AE542" s="1"/>
      <c r="AF542" s="1"/>
      <c r="AG542" s="1"/>
      <c r="AH542" s="1"/>
      <c r="AI542" s="1"/>
      <c r="AJ542" s="1"/>
      <c r="AK542" s="1"/>
      <c r="AL542" s="1"/>
      <c r="AM542" s="423"/>
      <c r="AN542" s="1"/>
      <c r="AO542" s="1"/>
      <c r="AP542" s="1"/>
      <c r="AQ542" s="1"/>
      <c r="AR542" s="1"/>
      <c r="AS542" s="1"/>
      <c r="AT542" s="1"/>
      <c r="AU542" s="1"/>
      <c r="AV542" s="423"/>
      <c r="AW542" s="1"/>
      <c r="AX542" s="1"/>
      <c r="AY542" s="1"/>
      <c r="AZ542" s="1"/>
      <c r="BA542" s="1"/>
      <c r="BB542" s="1"/>
      <c r="BC542" s="1"/>
      <c r="BD542" s="75"/>
    </row>
    <row r="543" spans="2:56" ht="15" customHeight="1" thickBot="1" x14ac:dyDescent="0.3">
      <c r="B543" s="634" t="s">
        <v>1657</v>
      </c>
      <c r="C543" s="426"/>
      <c r="D543" s="78"/>
      <c r="E543" s="78"/>
      <c r="F543" s="78"/>
      <c r="G543" s="78"/>
      <c r="H543" s="78"/>
      <c r="I543" s="78"/>
      <c r="J543" s="78"/>
      <c r="K543" s="78"/>
      <c r="L543" s="426"/>
      <c r="M543" s="78"/>
      <c r="N543" s="78"/>
      <c r="O543" s="78"/>
      <c r="P543" s="78"/>
      <c r="Q543" s="78"/>
      <c r="R543" s="78"/>
      <c r="S543" s="78"/>
      <c r="T543" s="78"/>
      <c r="U543" s="315"/>
      <c r="V543" s="78"/>
      <c r="W543" s="78"/>
      <c r="X543" s="78"/>
      <c r="Y543" s="78"/>
      <c r="Z543" s="78"/>
      <c r="AA543" s="78"/>
      <c r="AB543" s="78"/>
      <c r="AC543" s="78"/>
      <c r="AD543" s="426"/>
      <c r="AE543" s="78"/>
      <c r="AF543" s="78"/>
      <c r="AG543" s="78"/>
      <c r="AH543" s="78"/>
      <c r="AI543" s="78"/>
      <c r="AJ543" s="78"/>
      <c r="AK543" s="78"/>
      <c r="AL543" s="78"/>
      <c r="AM543" s="426"/>
      <c r="AN543" s="78"/>
      <c r="AO543" s="78"/>
      <c r="AP543" s="78"/>
      <c r="AQ543" s="78"/>
      <c r="AR543" s="78"/>
      <c r="AS543" s="78"/>
      <c r="AT543" s="78"/>
      <c r="AU543" s="78"/>
      <c r="AV543" s="426"/>
      <c r="AW543" s="78"/>
      <c r="AX543" s="78"/>
      <c r="AY543" s="78"/>
      <c r="AZ543" s="78"/>
      <c r="BA543" s="78"/>
      <c r="BB543" s="78"/>
      <c r="BC543" s="78"/>
      <c r="BD543" s="79"/>
    </row>
    <row r="544" spans="2:56" ht="11.25" customHeight="1" x14ac:dyDescent="0.25"/>
    <row r="545" ht="11.25" customHeight="1" x14ac:dyDescent="0.25"/>
  </sheetData>
  <sortState xmlns:xlrd2="http://schemas.microsoft.com/office/spreadsheetml/2017/richdata2" ref="C6:J540">
    <sortCondition descending="1" ref="E6:E540"/>
  </sortState>
  <mergeCells count="31">
    <mergeCell ref="C3:J3"/>
    <mergeCell ref="L3:S3"/>
    <mergeCell ref="U3:AB3"/>
    <mergeCell ref="AD3:AK3"/>
    <mergeCell ref="AM3:AT3"/>
    <mergeCell ref="AV3:BC3"/>
    <mergeCell ref="B1:BD1"/>
    <mergeCell ref="C4:C5"/>
    <mergeCell ref="D4:D5"/>
    <mergeCell ref="E4:E5"/>
    <mergeCell ref="F4:J4"/>
    <mergeCell ref="L4:L5"/>
    <mergeCell ref="M4:M5"/>
    <mergeCell ref="N4:N5"/>
    <mergeCell ref="O4:S4"/>
    <mergeCell ref="U4:U5"/>
    <mergeCell ref="V4:V5"/>
    <mergeCell ref="W4:W5"/>
    <mergeCell ref="X4:AB4"/>
    <mergeCell ref="AD4:AD5"/>
    <mergeCell ref="AE4:AE5"/>
    <mergeCell ref="AF4:AF5"/>
    <mergeCell ref="AG4:AK4"/>
    <mergeCell ref="AM4:AM5"/>
    <mergeCell ref="AN4:AN5"/>
    <mergeCell ref="AO4:AO5"/>
    <mergeCell ref="AP4:AT4"/>
    <mergeCell ref="AV4:AV5"/>
    <mergeCell ref="AW4:AW5"/>
    <mergeCell ref="AX4:AX5"/>
    <mergeCell ref="AY4:BC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C5FCB-25DE-435E-BA1F-BA107DFC17BA}">
  <sheetPr>
    <tabColor theme="9" tint="0.39997558519241921"/>
  </sheetPr>
  <dimension ref="B1:I68"/>
  <sheetViews>
    <sheetView zoomScale="115" zoomScaleNormal="115" workbookViewId="0">
      <selection activeCell="G20" sqref="G20"/>
    </sheetView>
  </sheetViews>
  <sheetFormatPr defaultRowHeight="11.25" x14ac:dyDescent="0.25"/>
  <cols>
    <col min="1" max="2" width="9.140625" style="24"/>
    <col min="3" max="3" width="47.5703125" style="98" customWidth="1"/>
    <col min="4" max="4" width="14.7109375" style="24" customWidth="1"/>
    <col min="5" max="5" width="10.7109375" style="24" bestFit="1" customWidth="1"/>
    <col min="6" max="6" width="5.7109375" style="24" customWidth="1"/>
    <col min="7" max="7" width="46.28515625" style="98" bestFit="1" customWidth="1"/>
    <col min="8" max="8" width="28" style="24" bestFit="1" customWidth="1"/>
    <col min="9" max="16384" width="9.140625" style="24"/>
  </cols>
  <sheetData>
    <row r="1" spans="2:9" ht="15.75" x14ac:dyDescent="0.25">
      <c r="B1" s="884" t="s">
        <v>670</v>
      </c>
      <c r="C1" s="885"/>
      <c r="D1" s="885"/>
      <c r="E1" s="885"/>
      <c r="F1" s="885"/>
      <c r="G1" s="885"/>
      <c r="H1" s="885"/>
      <c r="I1" s="886"/>
    </row>
    <row r="2" spans="2:9" ht="9" customHeight="1" x14ac:dyDescent="0.25">
      <c r="B2" s="106"/>
      <c r="C2" s="392"/>
      <c r="D2" s="74"/>
      <c r="E2" s="74"/>
      <c r="F2" s="74"/>
      <c r="G2" s="107"/>
      <c r="H2" s="74"/>
      <c r="I2" s="108"/>
    </row>
    <row r="3" spans="2:9" ht="9" customHeight="1" x14ac:dyDescent="0.25">
      <c r="B3" s="106"/>
      <c r="C3" s="708" t="s">
        <v>671</v>
      </c>
      <c r="D3" s="692"/>
      <c r="E3" s="693"/>
      <c r="F3" s="74"/>
      <c r="G3" s="708" t="s">
        <v>673</v>
      </c>
      <c r="H3" s="710"/>
      <c r="I3" s="108"/>
    </row>
    <row r="4" spans="2:9" ht="9" customHeight="1" x14ac:dyDescent="0.25">
      <c r="B4" s="106"/>
      <c r="C4" s="390" t="s">
        <v>241</v>
      </c>
      <c r="D4" s="386" t="s">
        <v>141</v>
      </c>
      <c r="E4" s="383" t="s">
        <v>672</v>
      </c>
      <c r="F4" s="74"/>
      <c r="G4" s="883" t="s">
        <v>573</v>
      </c>
      <c r="H4" s="883"/>
      <c r="I4" s="108"/>
    </row>
    <row r="5" spans="2:9" ht="9" customHeight="1" x14ac:dyDescent="0.25">
      <c r="B5" s="106"/>
      <c r="C5" s="391" t="s">
        <v>576</v>
      </c>
      <c r="D5" s="387" t="s">
        <v>577</v>
      </c>
      <c r="E5" s="244" t="s">
        <v>575</v>
      </c>
      <c r="F5" s="74"/>
      <c r="G5" s="384" t="s">
        <v>674</v>
      </c>
      <c r="H5" s="381" t="s">
        <v>36</v>
      </c>
      <c r="I5" s="108"/>
    </row>
    <row r="6" spans="2:9" ht="9" customHeight="1" x14ac:dyDescent="0.25">
      <c r="B6" s="106"/>
      <c r="C6" s="391" t="s">
        <v>578</v>
      </c>
      <c r="D6" s="387" t="s">
        <v>579</v>
      </c>
      <c r="E6" s="244" t="s">
        <v>575</v>
      </c>
      <c r="F6" s="74"/>
      <c r="G6" s="384" t="s">
        <v>675</v>
      </c>
      <c r="H6" s="382" t="s">
        <v>574</v>
      </c>
      <c r="I6" s="108"/>
    </row>
    <row r="7" spans="2:9" ht="9" customHeight="1" x14ac:dyDescent="0.25">
      <c r="B7" s="106"/>
      <c r="C7" s="391" t="s">
        <v>580</v>
      </c>
      <c r="D7" s="387" t="s">
        <v>581</v>
      </c>
      <c r="E7" s="382" t="s">
        <v>574</v>
      </c>
      <c r="F7" s="74"/>
      <c r="G7" s="384" t="s">
        <v>676</v>
      </c>
      <c r="H7" s="244" t="s">
        <v>575</v>
      </c>
      <c r="I7" s="108"/>
    </row>
    <row r="8" spans="2:9" ht="9" customHeight="1" x14ac:dyDescent="0.25">
      <c r="B8" s="106"/>
      <c r="C8" s="391" t="s">
        <v>582</v>
      </c>
      <c r="D8" s="387" t="s">
        <v>583</v>
      </c>
      <c r="E8" s="381" t="s">
        <v>36</v>
      </c>
      <c r="F8" s="74"/>
      <c r="G8" s="107"/>
      <c r="H8" s="74"/>
      <c r="I8" s="108"/>
    </row>
    <row r="9" spans="2:9" ht="9" customHeight="1" x14ac:dyDescent="0.25">
      <c r="B9" s="106"/>
      <c r="C9" s="391" t="s">
        <v>584</v>
      </c>
      <c r="D9" s="387" t="s">
        <v>585</v>
      </c>
      <c r="E9" s="244" t="s">
        <v>575</v>
      </c>
      <c r="F9" s="74"/>
      <c r="G9" s="107"/>
      <c r="H9" s="74"/>
      <c r="I9" s="108"/>
    </row>
    <row r="10" spans="2:9" ht="9" customHeight="1" x14ac:dyDescent="0.25">
      <c r="B10" s="106"/>
      <c r="C10" s="391" t="s">
        <v>586</v>
      </c>
      <c r="D10" s="387" t="s">
        <v>587</v>
      </c>
      <c r="E10" s="244" t="s">
        <v>575</v>
      </c>
      <c r="F10" s="74"/>
      <c r="G10" s="708" t="s">
        <v>1695</v>
      </c>
      <c r="H10" s="693"/>
      <c r="I10" s="108"/>
    </row>
    <row r="11" spans="2:9" ht="9" customHeight="1" x14ac:dyDescent="0.25">
      <c r="B11" s="106"/>
      <c r="C11" s="391" t="s">
        <v>588</v>
      </c>
      <c r="D11" s="387" t="s">
        <v>589</v>
      </c>
      <c r="E11" s="244" t="s">
        <v>575</v>
      </c>
      <c r="F11" s="74"/>
      <c r="G11" s="408" t="s">
        <v>658</v>
      </c>
      <c r="H11" s="681" t="s">
        <v>659</v>
      </c>
      <c r="I11" s="108"/>
    </row>
    <row r="12" spans="2:9" ht="9" customHeight="1" x14ac:dyDescent="0.25">
      <c r="B12" s="106"/>
      <c r="C12" s="391" t="s">
        <v>590</v>
      </c>
      <c r="D12" s="388">
        <v>59.1</v>
      </c>
      <c r="E12" s="244" t="s">
        <v>575</v>
      </c>
      <c r="F12" s="74"/>
      <c r="G12" s="409" t="s">
        <v>660</v>
      </c>
      <c r="H12" s="682" t="s">
        <v>661</v>
      </c>
      <c r="I12" s="108"/>
    </row>
    <row r="13" spans="2:9" ht="9" customHeight="1" x14ac:dyDescent="0.25">
      <c r="B13" s="106"/>
      <c r="C13" s="391" t="s">
        <v>591</v>
      </c>
      <c r="D13" s="389">
        <v>2.7E-2</v>
      </c>
      <c r="E13" s="244" t="s">
        <v>575</v>
      </c>
      <c r="F13" s="74"/>
      <c r="G13" s="409" t="s">
        <v>662</v>
      </c>
      <c r="H13" s="682" t="s">
        <v>663</v>
      </c>
      <c r="I13" s="108"/>
    </row>
    <row r="14" spans="2:9" ht="9" customHeight="1" x14ac:dyDescent="0.25">
      <c r="B14" s="106"/>
      <c r="C14" s="391" t="s">
        <v>592</v>
      </c>
      <c r="D14" s="387" t="s">
        <v>593</v>
      </c>
      <c r="E14" s="381" t="s">
        <v>36</v>
      </c>
      <c r="F14" s="74"/>
      <c r="G14" s="409" t="s">
        <v>664</v>
      </c>
      <c r="H14" s="682" t="s">
        <v>665</v>
      </c>
      <c r="I14" s="108"/>
    </row>
    <row r="15" spans="2:9" ht="9" customHeight="1" x14ac:dyDescent="0.25">
      <c r="B15" s="106"/>
      <c r="C15" s="391" t="s">
        <v>594</v>
      </c>
      <c r="D15" s="387" t="s">
        <v>595</v>
      </c>
      <c r="E15" s="244" t="s">
        <v>575</v>
      </c>
      <c r="F15" s="74"/>
      <c r="G15" s="409" t="s">
        <v>666</v>
      </c>
      <c r="H15" s="682" t="s">
        <v>667</v>
      </c>
      <c r="I15" s="108"/>
    </row>
    <row r="16" spans="2:9" ht="9" customHeight="1" x14ac:dyDescent="0.25">
      <c r="B16" s="106"/>
      <c r="C16" s="391" t="s">
        <v>596</v>
      </c>
      <c r="D16" s="387" t="s">
        <v>597</v>
      </c>
      <c r="E16" s="381" t="s">
        <v>36</v>
      </c>
      <c r="F16" s="74"/>
      <c r="G16" s="407"/>
      <c r="H16" s="682" t="s">
        <v>668</v>
      </c>
      <c r="I16" s="108"/>
    </row>
    <row r="17" spans="2:9" ht="9" customHeight="1" x14ac:dyDescent="0.25">
      <c r="B17" s="106"/>
      <c r="C17" s="391" t="s">
        <v>598</v>
      </c>
      <c r="D17" s="387" t="s">
        <v>599</v>
      </c>
      <c r="E17" s="244" t="s">
        <v>575</v>
      </c>
      <c r="F17" s="74"/>
      <c r="G17" s="407"/>
      <c r="H17" s="682" t="s">
        <v>669</v>
      </c>
      <c r="I17" s="108"/>
    </row>
    <row r="18" spans="2:9" ht="9" customHeight="1" x14ac:dyDescent="0.25">
      <c r="B18" s="106"/>
      <c r="C18" s="391" t="s">
        <v>600</v>
      </c>
      <c r="D18" s="387">
        <v>8.8000000000000007</v>
      </c>
      <c r="E18" s="381" t="s">
        <v>36</v>
      </c>
      <c r="F18" s="74"/>
      <c r="G18" s="107"/>
      <c r="H18" s="74"/>
      <c r="I18" s="108"/>
    </row>
    <row r="19" spans="2:9" ht="9" customHeight="1" x14ac:dyDescent="0.25">
      <c r="B19" s="106"/>
      <c r="C19" s="391" t="s">
        <v>601</v>
      </c>
      <c r="D19" s="387" t="s">
        <v>602</v>
      </c>
      <c r="E19" s="381" t="s">
        <v>36</v>
      </c>
      <c r="F19" s="74"/>
      <c r="G19" s="107"/>
      <c r="H19" s="74"/>
      <c r="I19" s="108"/>
    </row>
    <row r="20" spans="2:9" ht="9" customHeight="1" x14ac:dyDescent="0.25">
      <c r="B20" s="106"/>
      <c r="C20" s="391" t="s">
        <v>603</v>
      </c>
      <c r="D20" s="387" t="s">
        <v>604</v>
      </c>
      <c r="E20" s="244" t="s">
        <v>575</v>
      </c>
      <c r="F20" s="74"/>
      <c r="G20" s="107"/>
      <c r="H20" s="74"/>
      <c r="I20" s="108"/>
    </row>
    <row r="21" spans="2:9" ht="9" customHeight="1" x14ac:dyDescent="0.25">
      <c r="B21" s="106"/>
      <c r="C21" s="391" t="s">
        <v>605</v>
      </c>
      <c r="D21" s="387" t="s">
        <v>606</v>
      </c>
      <c r="E21" s="381" t="s">
        <v>36</v>
      </c>
      <c r="F21" s="74"/>
      <c r="G21" s="107"/>
      <c r="H21" s="74"/>
      <c r="I21" s="108"/>
    </row>
    <row r="22" spans="2:9" ht="9" customHeight="1" x14ac:dyDescent="0.25">
      <c r="B22" s="106"/>
      <c r="C22" s="391" t="s">
        <v>607</v>
      </c>
      <c r="D22" s="389">
        <v>7.8E-2</v>
      </c>
      <c r="E22" s="381" t="s">
        <v>36</v>
      </c>
      <c r="F22" s="74"/>
      <c r="G22" s="107"/>
      <c r="H22" s="74"/>
      <c r="I22" s="108"/>
    </row>
    <row r="23" spans="2:9" ht="9" customHeight="1" x14ac:dyDescent="0.25">
      <c r="B23" s="106"/>
      <c r="C23" s="391" t="s">
        <v>608</v>
      </c>
      <c r="D23" s="389">
        <v>0.32</v>
      </c>
      <c r="E23" s="381" t="s">
        <v>36</v>
      </c>
      <c r="F23" s="74"/>
      <c r="G23" s="107"/>
      <c r="H23" s="74"/>
      <c r="I23" s="108"/>
    </row>
    <row r="24" spans="2:9" ht="9" customHeight="1" x14ac:dyDescent="0.25">
      <c r="B24" s="106"/>
      <c r="C24" s="391" t="s">
        <v>609</v>
      </c>
      <c r="D24" s="387" t="s">
        <v>610</v>
      </c>
      <c r="E24" s="381" t="s">
        <v>36</v>
      </c>
      <c r="F24" s="74"/>
      <c r="G24" s="107"/>
      <c r="H24" s="74"/>
      <c r="I24" s="108"/>
    </row>
    <row r="25" spans="2:9" ht="9" customHeight="1" x14ac:dyDescent="0.25">
      <c r="B25" s="106"/>
      <c r="C25" s="391" t="s">
        <v>611</v>
      </c>
      <c r="D25" s="387" t="s">
        <v>612</v>
      </c>
      <c r="E25" s="382" t="s">
        <v>574</v>
      </c>
      <c r="F25" s="74"/>
      <c r="G25" s="107"/>
      <c r="H25" s="74"/>
      <c r="I25" s="108"/>
    </row>
    <row r="26" spans="2:9" ht="9" customHeight="1" x14ac:dyDescent="0.25">
      <c r="B26" s="106"/>
      <c r="C26" s="391" t="s">
        <v>613</v>
      </c>
      <c r="D26" s="387" t="s">
        <v>614</v>
      </c>
      <c r="E26" s="244" t="s">
        <v>575</v>
      </c>
      <c r="F26" s="74"/>
      <c r="G26" s="107"/>
      <c r="H26" s="74"/>
      <c r="I26" s="108"/>
    </row>
    <row r="27" spans="2:9" ht="9" customHeight="1" x14ac:dyDescent="0.25">
      <c r="B27" s="106"/>
      <c r="C27" s="391" t="s">
        <v>615</v>
      </c>
      <c r="D27" s="387" t="s">
        <v>616</v>
      </c>
      <c r="E27" s="381" t="s">
        <v>36</v>
      </c>
      <c r="F27" s="74"/>
      <c r="G27" s="107"/>
      <c r="H27" s="74"/>
      <c r="I27" s="108"/>
    </row>
    <row r="28" spans="2:9" ht="9" customHeight="1" x14ac:dyDescent="0.25">
      <c r="B28" s="106"/>
      <c r="C28" s="391" t="s">
        <v>617</v>
      </c>
      <c r="D28" s="387" t="s">
        <v>618</v>
      </c>
      <c r="E28" s="382" t="s">
        <v>574</v>
      </c>
      <c r="F28" s="74"/>
      <c r="G28" s="107"/>
      <c r="H28" s="74"/>
      <c r="I28" s="108"/>
    </row>
    <row r="29" spans="2:9" ht="9" customHeight="1" x14ac:dyDescent="0.25">
      <c r="B29" s="106"/>
      <c r="C29" s="391" t="s">
        <v>619</v>
      </c>
      <c r="D29" s="387" t="s">
        <v>620</v>
      </c>
      <c r="E29" s="382" t="s">
        <v>574</v>
      </c>
      <c r="F29" s="74"/>
      <c r="G29" s="107"/>
      <c r="H29" s="74"/>
      <c r="I29" s="108"/>
    </row>
    <row r="30" spans="2:9" ht="9" customHeight="1" x14ac:dyDescent="0.25">
      <c r="B30" s="106"/>
      <c r="C30" s="391" t="s">
        <v>621</v>
      </c>
      <c r="D30" s="387">
        <v>41.1</v>
      </c>
      <c r="E30" s="381" t="s">
        <v>36</v>
      </c>
      <c r="F30" s="74"/>
      <c r="G30" s="107"/>
      <c r="H30" s="74"/>
      <c r="I30" s="108"/>
    </row>
    <row r="31" spans="2:9" ht="9" customHeight="1" x14ac:dyDescent="0.25">
      <c r="B31" s="106"/>
      <c r="C31" s="391" t="s">
        <v>622</v>
      </c>
      <c r="D31" s="387" t="s">
        <v>623</v>
      </c>
      <c r="E31" s="244" t="s">
        <v>575</v>
      </c>
      <c r="F31" s="74"/>
      <c r="G31" s="107"/>
      <c r="H31" s="74"/>
      <c r="I31" s="108"/>
    </row>
    <row r="32" spans="2:9" ht="9" customHeight="1" x14ac:dyDescent="0.25">
      <c r="B32" s="106"/>
      <c r="C32" s="391" t="s">
        <v>624</v>
      </c>
      <c r="D32" s="387" t="s">
        <v>625</v>
      </c>
      <c r="E32" s="382" t="s">
        <v>574</v>
      </c>
      <c r="F32" s="74"/>
      <c r="G32" s="107"/>
      <c r="H32" s="74"/>
      <c r="I32" s="108"/>
    </row>
    <row r="33" spans="2:9" ht="9" customHeight="1" x14ac:dyDescent="0.25">
      <c r="B33" s="106"/>
      <c r="C33" s="391" t="s">
        <v>626</v>
      </c>
      <c r="D33" s="387" t="s">
        <v>627</v>
      </c>
      <c r="E33" s="244" t="s">
        <v>575</v>
      </c>
      <c r="F33" s="74"/>
      <c r="G33" s="107"/>
      <c r="H33" s="74"/>
      <c r="I33" s="108"/>
    </row>
    <row r="34" spans="2:9" ht="9" customHeight="1" x14ac:dyDescent="0.25">
      <c r="B34" s="106"/>
      <c r="C34" s="385"/>
      <c r="D34" s="689"/>
      <c r="E34" s="689"/>
      <c r="F34" s="74"/>
      <c r="G34" s="107"/>
      <c r="H34" s="74"/>
      <c r="I34" s="108"/>
    </row>
    <row r="35" spans="2:9" ht="9" customHeight="1" x14ac:dyDescent="0.25">
      <c r="B35" s="106"/>
      <c r="C35" s="393"/>
      <c r="D35" s="74"/>
      <c r="E35" s="74"/>
      <c r="F35" s="74"/>
      <c r="G35" s="107"/>
      <c r="H35" s="74"/>
      <c r="I35" s="108"/>
    </row>
    <row r="36" spans="2:9" ht="9" customHeight="1" x14ac:dyDescent="0.25">
      <c r="B36" s="106"/>
      <c r="C36" s="708" t="s">
        <v>677</v>
      </c>
      <c r="D36" s="693"/>
      <c r="E36" s="74"/>
      <c r="F36" s="74"/>
      <c r="I36" s="108"/>
    </row>
    <row r="37" spans="2:9" ht="9" customHeight="1" x14ac:dyDescent="0.25">
      <c r="B37" s="106"/>
      <c r="C37" s="395" t="s">
        <v>628</v>
      </c>
      <c r="D37" s="267" t="s">
        <v>1658</v>
      </c>
      <c r="E37" s="74"/>
      <c r="F37" s="74"/>
      <c r="I37" s="108"/>
    </row>
    <row r="38" spans="2:9" ht="9" customHeight="1" x14ac:dyDescent="0.25">
      <c r="B38" s="106"/>
      <c r="C38" s="391" t="s">
        <v>629</v>
      </c>
      <c r="D38" s="396">
        <v>1.169</v>
      </c>
      <c r="E38" s="74"/>
      <c r="F38" s="74"/>
      <c r="I38" s="108"/>
    </row>
    <row r="39" spans="2:9" ht="9" customHeight="1" x14ac:dyDescent="0.25">
      <c r="B39" s="106"/>
      <c r="C39" s="391" t="s">
        <v>630</v>
      </c>
      <c r="D39" s="397">
        <v>0.96</v>
      </c>
      <c r="E39" s="74"/>
      <c r="F39" s="74"/>
      <c r="I39" s="108"/>
    </row>
    <row r="40" spans="2:9" ht="9" customHeight="1" x14ac:dyDescent="0.25">
      <c r="B40" s="106"/>
      <c r="C40" s="391" t="s">
        <v>631</v>
      </c>
      <c r="D40" s="398">
        <v>0.437</v>
      </c>
      <c r="E40" s="74"/>
      <c r="F40" s="74"/>
      <c r="I40" s="108"/>
    </row>
    <row r="41" spans="2:9" ht="9" customHeight="1" x14ac:dyDescent="0.25">
      <c r="B41" s="106"/>
      <c r="C41" s="391" t="s">
        <v>632</v>
      </c>
      <c r="D41" s="399">
        <v>0.314</v>
      </c>
      <c r="E41" s="74"/>
      <c r="F41" s="74"/>
      <c r="I41" s="108"/>
    </row>
    <row r="42" spans="2:9" ht="9" customHeight="1" x14ac:dyDescent="0.25">
      <c r="B42" s="106"/>
      <c r="C42" s="391" t="s">
        <v>633</v>
      </c>
      <c r="D42" s="400">
        <v>0.20499999999999999</v>
      </c>
      <c r="E42" s="74"/>
      <c r="F42" s="74"/>
      <c r="I42" s="108"/>
    </row>
    <row r="43" spans="2:9" ht="9" customHeight="1" x14ac:dyDescent="0.25">
      <c r="B43" s="106"/>
      <c r="C43" s="391" t="s">
        <v>634</v>
      </c>
      <c r="D43" s="401">
        <v>0.114</v>
      </c>
      <c r="E43" s="74"/>
      <c r="F43" s="74"/>
      <c r="I43" s="108"/>
    </row>
    <row r="44" spans="2:9" ht="9" customHeight="1" x14ac:dyDescent="0.25">
      <c r="B44" s="106"/>
      <c r="C44" s="391" t="s">
        <v>635</v>
      </c>
      <c r="D44" s="401">
        <v>7.5999999999999998E-2</v>
      </c>
      <c r="E44" s="74"/>
      <c r="F44" s="74"/>
      <c r="G44" s="107"/>
      <c r="H44" s="74"/>
      <c r="I44" s="108"/>
    </row>
    <row r="45" spans="2:9" ht="9" customHeight="1" x14ac:dyDescent="0.25">
      <c r="B45" s="106"/>
      <c r="C45" s="391" t="s">
        <v>636</v>
      </c>
      <c r="D45" s="401">
        <v>7.4999999999999997E-2</v>
      </c>
      <c r="E45" s="74"/>
      <c r="F45" s="74"/>
      <c r="G45" s="107"/>
      <c r="H45" s="74"/>
      <c r="I45" s="108"/>
    </row>
    <row r="46" spans="2:9" ht="9" customHeight="1" x14ac:dyDescent="0.25">
      <c r="B46" s="106"/>
      <c r="C46" s="391" t="s">
        <v>637</v>
      </c>
      <c r="D46" s="401">
        <v>6.0999999999999999E-2</v>
      </c>
      <c r="E46" s="74"/>
      <c r="F46" s="74"/>
      <c r="G46" s="107"/>
      <c r="H46" s="74"/>
      <c r="I46" s="108"/>
    </row>
    <row r="47" spans="2:9" ht="9" customHeight="1" x14ac:dyDescent="0.25">
      <c r="B47" s="106"/>
      <c r="C47" s="391" t="s">
        <v>638</v>
      </c>
      <c r="D47" s="401">
        <v>5.6000000000000001E-2</v>
      </c>
      <c r="E47" s="74"/>
      <c r="F47" s="74"/>
      <c r="G47" s="107"/>
      <c r="H47" s="74"/>
      <c r="I47" s="108"/>
    </row>
    <row r="48" spans="2:9" ht="9" customHeight="1" x14ac:dyDescent="0.25">
      <c r="B48" s="106"/>
      <c r="C48" s="391" t="s">
        <v>639</v>
      </c>
      <c r="D48" s="401">
        <v>-3.4000000000000002E-2</v>
      </c>
      <c r="E48" s="74"/>
      <c r="F48" s="74"/>
      <c r="G48" s="107"/>
      <c r="H48" s="74"/>
      <c r="I48" s="108"/>
    </row>
    <row r="49" spans="2:9" ht="9" customHeight="1" x14ac:dyDescent="0.25">
      <c r="B49" s="106"/>
      <c r="C49" s="391" t="s">
        <v>640</v>
      </c>
      <c r="D49" s="401">
        <v>-5.8999999999999997E-2</v>
      </c>
      <c r="E49" s="74"/>
      <c r="F49" s="74"/>
      <c r="G49" s="107"/>
      <c r="H49" s="74"/>
      <c r="I49" s="108"/>
    </row>
    <row r="50" spans="2:9" ht="9" customHeight="1" x14ac:dyDescent="0.25">
      <c r="B50" s="106"/>
      <c r="C50" s="391" t="s">
        <v>641</v>
      </c>
      <c r="D50" s="401">
        <v>-8.5999999999999993E-2</v>
      </c>
      <c r="E50" s="74"/>
      <c r="F50" s="74"/>
      <c r="G50" s="107"/>
      <c r="H50" s="74"/>
      <c r="I50" s="108"/>
    </row>
    <row r="51" spans="2:9" ht="9" customHeight="1" x14ac:dyDescent="0.25">
      <c r="B51" s="106"/>
      <c r="C51" s="391" t="s">
        <v>642</v>
      </c>
      <c r="D51" s="401">
        <v>-0.10299999999999999</v>
      </c>
      <c r="E51" s="74"/>
      <c r="F51" s="74"/>
      <c r="G51" s="107"/>
      <c r="H51" s="74"/>
      <c r="I51" s="108"/>
    </row>
    <row r="52" spans="2:9" ht="9" customHeight="1" x14ac:dyDescent="0.25">
      <c r="B52" s="106"/>
      <c r="C52" s="391" t="s">
        <v>643</v>
      </c>
      <c r="D52" s="401">
        <v>-0.11700000000000001</v>
      </c>
      <c r="E52" s="74"/>
      <c r="F52" s="74"/>
      <c r="G52" s="107"/>
      <c r="H52" s="74"/>
      <c r="I52" s="108"/>
    </row>
    <row r="53" spans="2:9" ht="9" customHeight="1" x14ac:dyDescent="0.25">
      <c r="B53" s="106"/>
      <c r="C53" s="391" t="s">
        <v>644</v>
      </c>
      <c r="D53" s="401">
        <v>-0.13500000000000001</v>
      </c>
      <c r="E53" s="74"/>
      <c r="F53" s="74"/>
      <c r="G53" s="107"/>
      <c r="H53" s="74"/>
      <c r="I53" s="108"/>
    </row>
    <row r="54" spans="2:9" ht="9" customHeight="1" x14ac:dyDescent="0.25">
      <c r="B54" s="106"/>
      <c r="C54" s="391" t="s">
        <v>645</v>
      </c>
      <c r="D54" s="401">
        <v>-0.16</v>
      </c>
      <c r="E54" s="74"/>
      <c r="F54" s="74"/>
      <c r="G54" s="107"/>
      <c r="H54" s="74"/>
      <c r="I54" s="108"/>
    </row>
    <row r="55" spans="2:9" ht="9" customHeight="1" x14ac:dyDescent="0.25">
      <c r="B55" s="106"/>
      <c r="C55" s="391" t="s">
        <v>646</v>
      </c>
      <c r="D55" s="401">
        <v>-0.17499999999999999</v>
      </c>
      <c r="E55" s="74"/>
      <c r="F55" s="74"/>
      <c r="G55" s="107"/>
      <c r="H55" s="74"/>
      <c r="I55" s="108"/>
    </row>
    <row r="56" spans="2:9" ht="9" customHeight="1" x14ac:dyDescent="0.25">
      <c r="B56" s="106"/>
      <c r="C56" s="391" t="s">
        <v>647</v>
      </c>
      <c r="D56" s="401">
        <v>-0.21299999999999999</v>
      </c>
      <c r="E56" s="74"/>
      <c r="F56" s="74"/>
      <c r="G56" s="107"/>
      <c r="H56" s="74"/>
      <c r="I56" s="108"/>
    </row>
    <row r="57" spans="2:9" ht="9" customHeight="1" x14ac:dyDescent="0.25">
      <c r="B57" s="106"/>
      <c r="C57" s="391" t="s">
        <v>648</v>
      </c>
      <c r="D57" s="401">
        <v>-0.214</v>
      </c>
      <c r="E57" s="74"/>
      <c r="F57" s="74"/>
      <c r="G57" s="107"/>
      <c r="H57" s="74"/>
      <c r="I57" s="108"/>
    </row>
    <row r="58" spans="2:9" ht="9" customHeight="1" x14ac:dyDescent="0.25">
      <c r="B58" s="106"/>
      <c r="C58" s="391" t="s">
        <v>649</v>
      </c>
      <c r="D58" s="401">
        <v>-0.215</v>
      </c>
      <c r="E58" s="74"/>
      <c r="F58" s="74"/>
      <c r="G58" s="107"/>
      <c r="H58" s="74"/>
      <c r="I58" s="108"/>
    </row>
    <row r="59" spans="2:9" ht="9" customHeight="1" x14ac:dyDescent="0.25">
      <c r="B59" s="106"/>
      <c r="C59" s="391" t="s">
        <v>650</v>
      </c>
      <c r="D59" s="401">
        <v>-0.24299999999999999</v>
      </c>
      <c r="E59" s="74"/>
      <c r="F59" s="74"/>
      <c r="G59" s="107"/>
      <c r="H59" s="74"/>
      <c r="I59" s="108"/>
    </row>
    <row r="60" spans="2:9" ht="9" customHeight="1" x14ac:dyDescent="0.25">
      <c r="B60" s="106"/>
      <c r="C60" s="391" t="s">
        <v>651</v>
      </c>
      <c r="D60" s="401">
        <v>-0.25</v>
      </c>
      <c r="E60" s="74"/>
      <c r="F60" s="74"/>
      <c r="G60" s="107"/>
      <c r="H60" s="74"/>
      <c r="I60" s="108"/>
    </row>
    <row r="61" spans="2:9" ht="9" customHeight="1" x14ac:dyDescent="0.25">
      <c r="B61" s="106"/>
      <c r="C61" s="391" t="s">
        <v>652</v>
      </c>
      <c r="D61" s="401">
        <v>-0.26500000000000001</v>
      </c>
      <c r="E61" s="74"/>
      <c r="F61" s="74"/>
      <c r="G61" s="107"/>
      <c r="H61" s="74"/>
      <c r="I61" s="108"/>
    </row>
    <row r="62" spans="2:9" ht="9" customHeight="1" x14ac:dyDescent="0.25">
      <c r="B62" s="106"/>
      <c r="C62" s="391" t="s">
        <v>653</v>
      </c>
      <c r="D62" s="402">
        <v>-0.28399999999999997</v>
      </c>
      <c r="E62" s="74"/>
      <c r="F62" s="74"/>
      <c r="G62" s="107"/>
      <c r="H62" s="74"/>
      <c r="I62" s="108"/>
    </row>
    <row r="63" spans="2:9" ht="9" customHeight="1" x14ac:dyDescent="0.25">
      <c r="B63" s="106"/>
      <c r="C63" s="391" t="s">
        <v>654</v>
      </c>
      <c r="D63" s="403">
        <v>-0.42599999999999999</v>
      </c>
      <c r="E63" s="74"/>
      <c r="F63" s="74"/>
      <c r="G63" s="107"/>
      <c r="H63" s="74"/>
      <c r="I63" s="108"/>
    </row>
    <row r="64" spans="2:9" ht="9" customHeight="1" x14ac:dyDescent="0.25">
      <c r="B64" s="106"/>
      <c r="C64" s="391" t="s">
        <v>655</v>
      </c>
      <c r="D64" s="404">
        <v>-0.441</v>
      </c>
      <c r="E64" s="74"/>
      <c r="F64" s="74"/>
      <c r="G64" s="107"/>
      <c r="H64" s="74"/>
      <c r="I64" s="108"/>
    </row>
    <row r="65" spans="2:9" ht="9" customHeight="1" x14ac:dyDescent="0.25">
      <c r="B65" s="106"/>
      <c r="C65" s="391" t="s">
        <v>656</v>
      </c>
      <c r="D65" s="405">
        <v>-0.63600000000000001</v>
      </c>
      <c r="E65" s="74"/>
      <c r="F65" s="74"/>
      <c r="G65" s="107"/>
      <c r="H65" s="74"/>
      <c r="I65" s="108"/>
    </row>
    <row r="66" spans="2:9" ht="9" customHeight="1" x14ac:dyDescent="0.25">
      <c r="B66" s="106"/>
      <c r="C66" s="391" t="s">
        <v>657</v>
      </c>
      <c r="D66" s="406">
        <v>-0.72599999999999998</v>
      </c>
      <c r="E66" s="74"/>
      <c r="F66" s="74"/>
      <c r="G66" s="107"/>
      <c r="H66" s="74"/>
      <c r="I66" s="108"/>
    </row>
    <row r="67" spans="2:9" ht="9" customHeight="1" x14ac:dyDescent="0.25">
      <c r="B67" s="106"/>
      <c r="C67" s="393"/>
      <c r="D67" s="74"/>
      <c r="E67" s="74"/>
      <c r="F67" s="74"/>
      <c r="G67" s="107"/>
      <c r="H67" s="74"/>
      <c r="I67" s="108"/>
    </row>
    <row r="68" spans="2:9" ht="14.25" customHeight="1" thickBot="1" x14ac:dyDescent="0.3">
      <c r="B68" s="680" t="s">
        <v>1694</v>
      </c>
      <c r="C68" s="394"/>
      <c r="D68" s="77"/>
      <c r="E68" s="77"/>
      <c r="F68" s="77"/>
      <c r="G68" s="110"/>
      <c r="H68" s="77"/>
      <c r="I68" s="111"/>
    </row>
  </sheetData>
  <mergeCells count="6">
    <mergeCell ref="C36:D36"/>
    <mergeCell ref="G10:H10"/>
    <mergeCell ref="G4:H4"/>
    <mergeCell ref="G3:H3"/>
    <mergeCell ref="C3:E3"/>
    <mergeCell ref="B1:I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  <pageSetUpPr fitToPage="1"/>
  </sheetPr>
  <dimension ref="B1:S80"/>
  <sheetViews>
    <sheetView zoomScaleNormal="100" workbookViewId="0">
      <selection activeCell="I25" sqref="I25:M25"/>
    </sheetView>
  </sheetViews>
  <sheetFormatPr defaultRowHeight="15" x14ac:dyDescent="0.25"/>
  <cols>
    <col min="1" max="1" width="8.42578125" customWidth="1"/>
    <col min="2" max="2" width="8" customWidth="1"/>
    <col min="3" max="3" width="33" customWidth="1"/>
    <col min="4" max="7" width="10.85546875" customWidth="1"/>
    <col min="8" max="8" width="8.28515625" customWidth="1"/>
    <col min="9" max="9" width="19.42578125" customWidth="1"/>
    <col min="10" max="13" width="10.28515625" customWidth="1"/>
    <col min="14" max="14" width="11.140625" customWidth="1"/>
    <col min="15" max="15" width="6.28515625" customWidth="1"/>
    <col min="16" max="16" width="11.42578125" customWidth="1"/>
    <col min="17" max="19" width="8.7109375" customWidth="1"/>
    <col min="20" max="20" width="6.28515625" customWidth="1"/>
    <col min="21" max="21" width="11.42578125" customWidth="1"/>
    <col min="22" max="24" width="9" customWidth="1"/>
  </cols>
  <sheetData>
    <row r="1" spans="2:19" ht="15.75" x14ac:dyDescent="0.25">
      <c r="B1" s="745" t="s">
        <v>195</v>
      </c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7"/>
    </row>
    <row r="2" spans="2:19" x14ac:dyDescent="0.25">
      <c r="B2" s="11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75"/>
    </row>
    <row r="3" spans="2:19" s="12" customFormat="1" ht="10.5" customHeight="1" x14ac:dyDescent="0.2">
      <c r="B3" s="64"/>
      <c r="C3" s="19" t="s">
        <v>11</v>
      </c>
      <c r="D3" s="50">
        <v>2015</v>
      </c>
      <c r="E3" s="51">
        <v>2016</v>
      </c>
      <c r="F3" s="126">
        <v>2017</v>
      </c>
      <c r="G3" s="127">
        <v>2018</v>
      </c>
      <c r="H3" s="2"/>
      <c r="I3" s="4"/>
      <c r="J3" s="4"/>
      <c r="K3" s="5"/>
      <c r="L3" s="5"/>
      <c r="M3" s="5"/>
      <c r="N3" s="114"/>
      <c r="O3" s="65"/>
      <c r="P3" s="4"/>
      <c r="Q3" s="6"/>
      <c r="R3" s="6"/>
      <c r="S3" s="6"/>
    </row>
    <row r="4" spans="2:19" s="12" customFormat="1" ht="10.5" customHeight="1" x14ac:dyDescent="0.2">
      <c r="B4" s="64"/>
      <c r="C4" s="130" t="s">
        <v>10</v>
      </c>
      <c r="D4" s="128">
        <v>1.4316434591991107</v>
      </c>
      <c r="E4" s="116">
        <v>1.4014507139039474</v>
      </c>
      <c r="F4" s="116">
        <v>1.3772623287869574</v>
      </c>
      <c r="G4" s="116">
        <v>1.3162898945605745</v>
      </c>
      <c r="H4" s="2"/>
      <c r="I4" s="4"/>
      <c r="J4" s="4"/>
      <c r="K4" s="5"/>
      <c r="L4" s="5"/>
      <c r="M4" s="5"/>
      <c r="N4" s="114"/>
      <c r="O4" s="65"/>
      <c r="P4" s="4"/>
      <c r="Q4" s="6"/>
      <c r="R4" s="6"/>
      <c r="S4" s="6"/>
    </row>
    <row r="5" spans="2:19" s="12" customFormat="1" ht="10.5" customHeight="1" x14ac:dyDescent="0.2">
      <c r="B5" s="64"/>
      <c r="C5" s="130" t="s">
        <v>113</v>
      </c>
      <c r="D5" s="128">
        <v>7.9153268260583465</v>
      </c>
      <c r="E5" s="116">
        <v>8.0705096971835317</v>
      </c>
      <c r="F5" s="116">
        <v>8.0301951370783424</v>
      </c>
      <c r="G5" s="116">
        <v>7.9431458719327583</v>
      </c>
      <c r="H5" s="2"/>
      <c r="I5" s="4"/>
      <c r="J5" s="4"/>
      <c r="K5" s="5"/>
      <c r="L5" s="5"/>
      <c r="M5" s="5"/>
      <c r="N5" s="114"/>
      <c r="O5" s="65"/>
      <c r="P5" s="4"/>
      <c r="Q5" s="6"/>
      <c r="R5" s="6"/>
      <c r="S5" s="6"/>
    </row>
    <row r="6" spans="2:19" s="12" customFormat="1" ht="10.5" customHeight="1" x14ac:dyDescent="0.2">
      <c r="B6" s="64"/>
      <c r="C6" s="130" t="s">
        <v>108</v>
      </c>
      <c r="D6" s="128">
        <v>0.19</v>
      </c>
      <c r="E6" s="116">
        <v>0.18</v>
      </c>
      <c r="F6" s="116">
        <v>0.16</v>
      </c>
      <c r="G6" s="116">
        <v>0.15810803989298411</v>
      </c>
      <c r="H6" s="2"/>
      <c r="I6" s="4"/>
      <c r="J6" s="4"/>
      <c r="K6" s="5"/>
      <c r="L6" s="5"/>
      <c r="M6" s="5"/>
      <c r="N6" s="114"/>
      <c r="O6" s="65"/>
      <c r="P6" s="4"/>
      <c r="Q6" s="6"/>
      <c r="R6" s="6"/>
      <c r="S6" s="6"/>
    </row>
    <row r="7" spans="2:19" s="12" customFormat="1" ht="10.5" customHeight="1" x14ac:dyDescent="0.2">
      <c r="B7" s="64"/>
      <c r="C7" s="130" t="s">
        <v>12</v>
      </c>
      <c r="D7" s="129">
        <v>0.38960450514596412</v>
      </c>
      <c r="E7" s="117">
        <v>0.39403657205240172</v>
      </c>
      <c r="F7" s="117">
        <v>0.3834852401033873</v>
      </c>
      <c r="G7" s="117">
        <v>0.32147359574170054</v>
      </c>
      <c r="H7" s="3"/>
      <c r="I7" s="7"/>
      <c r="J7" s="7"/>
      <c r="K7" s="8"/>
      <c r="L7" s="8"/>
      <c r="M7" s="8"/>
      <c r="N7" s="115"/>
      <c r="O7" s="65"/>
      <c r="P7" s="7"/>
      <c r="Q7" s="9"/>
      <c r="R7" s="9"/>
      <c r="S7" s="9"/>
    </row>
    <row r="8" spans="2:19" s="12" customFormat="1" ht="10.5" customHeight="1" x14ac:dyDescent="0.2">
      <c r="B8" s="64"/>
      <c r="C8" s="130" t="s">
        <v>13</v>
      </c>
      <c r="D8" s="129">
        <v>5.1963873135895823E-2</v>
      </c>
      <c r="E8" s="117">
        <v>5.2617908703274818E-2</v>
      </c>
      <c r="F8" s="117">
        <v>5.6681369728739162E-2</v>
      </c>
      <c r="G8" s="117">
        <v>5.2425899034765522E-2</v>
      </c>
      <c r="H8" s="73"/>
      <c r="I8" s="73"/>
      <c r="J8" s="73"/>
      <c r="K8" s="73"/>
      <c r="L8" s="73"/>
      <c r="M8" s="73"/>
      <c r="N8" s="66"/>
    </row>
    <row r="9" spans="2:19" s="12" customFormat="1" ht="10.5" customHeight="1" x14ac:dyDescent="0.2">
      <c r="B9" s="64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66"/>
    </row>
    <row r="10" spans="2:19" s="12" customFormat="1" ht="10.5" customHeight="1" x14ac:dyDescent="0.2">
      <c r="B10" s="64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66"/>
    </row>
    <row r="11" spans="2:19" s="12" customFormat="1" ht="10.5" customHeight="1" x14ac:dyDescent="0.2">
      <c r="B11" s="64"/>
      <c r="C11" s="843" t="s">
        <v>92</v>
      </c>
      <c r="D11" s="843"/>
      <c r="E11" s="843"/>
      <c r="F11" s="843"/>
      <c r="G11" s="843"/>
      <c r="H11" s="118"/>
      <c r="I11" s="724" t="s">
        <v>93</v>
      </c>
      <c r="J11" s="890"/>
      <c r="K11" s="890"/>
      <c r="L11" s="890"/>
      <c r="M11" s="891"/>
      <c r="N11" s="119"/>
    </row>
    <row r="12" spans="2:19" s="12" customFormat="1" ht="10.5" customHeight="1" x14ac:dyDescent="0.2">
      <c r="B12" s="64"/>
      <c r="C12" s="135" t="s">
        <v>196</v>
      </c>
      <c r="D12" s="133">
        <v>2015</v>
      </c>
      <c r="E12" s="126">
        <v>2016</v>
      </c>
      <c r="F12" s="126">
        <v>2017</v>
      </c>
      <c r="G12" s="127">
        <v>2018</v>
      </c>
      <c r="H12" s="65"/>
      <c r="I12" s="135" t="s">
        <v>196</v>
      </c>
      <c r="J12" s="133">
        <v>2015</v>
      </c>
      <c r="K12" s="126">
        <v>2016</v>
      </c>
      <c r="L12" s="126">
        <v>2017</v>
      </c>
      <c r="M12" s="127">
        <v>2018</v>
      </c>
      <c r="N12" s="66"/>
    </row>
    <row r="13" spans="2:19" s="12" customFormat="1" ht="10.5" customHeight="1" x14ac:dyDescent="0.2">
      <c r="B13" s="64"/>
      <c r="C13" s="149" t="s">
        <v>20</v>
      </c>
      <c r="D13" s="134">
        <v>1.088921640874478</v>
      </c>
      <c r="E13" s="132">
        <v>0.7412978617603182</v>
      </c>
      <c r="F13" s="132">
        <v>0.82622161046111497</v>
      </c>
      <c r="G13" s="132">
        <v>0.74020054694621695</v>
      </c>
      <c r="H13" s="65"/>
      <c r="I13" s="150" t="s">
        <v>45</v>
      </c>
      <c r="J13" s="146">
        <v>0.44800693240901213</v>
      </c>
      <c r="K13" s="131">
        <v>0.33045138109139904</v>
      </c>
      <c r="L13" s="131">
        <v>0.30834651898734178</v>
      </c>
      <c r="M13" s="131">
        <v>0.31087436414243208</v>
      </c>
      <c r="N13" s="66"/>
    </row>
    <row r="14" spans="2:19" s="12" customFormat="1" ht="10.5" customHeight="1" x14ac:dyDescent="0.2">
      <c r="B14" s="64"/>
      <c r="C14" s="149" t="s">
        <v>21</v>
      </c>
      <c r="D14" s="134">
        <v>1.8691791759821144</v>
      </c>
      <c r="E14" s="132">
        <v>1.7799356679007101</v>
      </c>
      <c r="F14" s="132">
        <v>1.6433231337682581</v>
      </c>
      <c r="G14" s="132">
        <v>1.661001325113787</v>
      </c>
      <c r="H14" s="97"/>
      <c r="I14" s="149" t="s">
        <v>94</v>
      </c>
      <c r="J14" s="146">
        <v>0.26357711803041273</v>
      </c>
      <c r="K14" s="131">
        <v>0.14398034398034398</v>
      </c>
      <c r="L14" s="131">
        <v>0.12143129044537496</v>
      </c>
      <c r="M14" s="131">
        <v>6.1887047683462967E-2</v>
      </c>
      <c r="N14" s="120"/>
    </row>
    <row r="15" spans="2:19" s="12" customFormat="1" ht="10.5" customHeight="1" x14ac:dyDescent="0.2">
      <c r="B15" s="64"/>
      <c r="C15" s="149" t="s">
        <v>22</v>
      </c>
      <c r="D15" s="134">
        <v>1.4813639968279144</v>
      </c>
      <c r="E15" s="132">
        <v>1.6053834433722702</v>
      </c>
      <c r="F15" s="132">
        <v>1.9433865156973751</v>
      </c>
      <c r="G15" s="132">
        <v>1.7082542694497154</v>
      </c>
      <c r="H15" s="121"/>
      <c r="I15" s="149" t="s">
        <v>95</v>
      </c>
      <c r="J15" s="146">
        <v>0.28888164329964133</v>
      </c>
      <c r="K15" s="131">
        <v>0.22324159021406728</v>
      </c>
      <c r="L15" s="131">
        <v>0.24312516062708817</v>
      </c>
      <c r="M15" s="131">
        <v>0.27985180963237388</v>
      </c>
      <c r="N15" s="122"/>
    </row>
    <row r="16" spans="2:19" s="12" customFormat="1" ht="10.5" customHeight="1" x14ac:dyDescent="0.2">
      <c r="B16" s="64"/>
      <c r="C16" s="149" t="s">
        <v>45</v>
      </c>
      <c r="D16" s="134">
        <v>1.5554458378591882</v>
      </c>
      <c r="E16" s="132">
        <v>1.6743328126557879</v>
      </c>
      <c r="F16" s="132">
        <v>1.6970489474363941</v>
      </c>
      <c r="G16" s="132">
        <v>1.5904989467727231</v>
      </c>
      <c r="H16" s="92"/>
      <c r="I16" s="149" t="s">
        <v>96</v>
      </c>
      <c r="J16" s="146">
        <v>3.5043804755944929E-2</v>
      </c>
      <c r="K16" s="131">
        <v>4.8442906574394463E-2</v>
      </c>
      <c r="L16" s="131">
        <v>3.756476683937824E-2</v>
      </c>
      <c r="M16" s="131">
        <v>3.7786774628879895E-2</v>
      </c>
      <c r="N16" s="66"/>
    </row>
    <row r="17" spans="2:14" s="12" customFormat="1" ht="10.5" customHeight="1" x14ac:dyDescent="0.2">
      <c r="B17" s="64"/>
      <c r="C17" s="149" t="s">
        <v>197</v>
      </c>
      <c r="D17" s="134">
        <v>1.7724399494310998</v>
      </c>
      <c r="E17" s="132">
        <v>2.0733421168203776</v>
      </c>
      <c r="F17" s="132">
        <v>2.0424989375265619</v>
      </c>
      <c r="G17" s="132">
        <v>2.0626891482922614</v>
      </c>
      <c r="H17" s="92"/>
      <c r="I17" s="149" t="s">
        <v>97</v>
      </c>
      <c r="J17" s="146">
        <v>0.82691628399858708</v>
      </c>
      <c r="K17" s="131">
        <v>0.74989613626921481</v>
      </c>
      <c r="L17" s="131">
        <v>0.64635010630758327</v>
      </c>
      <c r="M17" s="131">
        <v>0.63698630136986301</v>
      </c>
      <c r="N17" s="122"/>
    </row>
    <row r="18" spans="2:14" s="12" customFormat="1" ht="10.5" customHeight="1" x14ac:dyDescent="0.2">
      <c r="B18" s="64"/>
      <c r="C18" s="149" t="s">
        <v>198</v>
      </c>
      <c r="D18" s="134">
        <v>1.6138503468780971</v>
      </c>
      <c r="E18" s="132">
        <v>1.7901128557409225</v>
      </c>
      <c r="F18" s="132">
        <v>1.6849072213686325</v>
      </c>
      <c r="G18" s="132">
        <v>1.3371683493777882</v>
      </c>
      <c r="H18" s="92"/>
      <c r="N18" s="122"/>
    </row>
    <row r="19" spans="2:14" s="12" customFormat="1" ht="10.5" customHeight="1" x14ac:dyDescent="0.2">
      <c r="B19" s="64"/>
      <c r="C19" s="149" t="s">
        <v>199</v>
      </c>
      <c r="D19" s="134">
        <v>1.4715524635471267</v>
      </c>
      <c r="E19" s="132">
        <v>1.6024476904855902</v>
      </c>
      <c r="F19" s="132">
        <v>1.7904022582921666</v>
      </c>
      <c r="G19" s="132">
        <v>1.796645268171464</v>
      </c>
      <c r="H19" s="92"/>
      <c r="N19" s="122"/>
    </row>
    <row r="20" spans="2:14" s="12" customFormat="1" ht="10.5" customHeight="1" x14ac:dyDescent="0.2">
      <c r="B20" s="64"/>
      <c r="C20" s="149" t="s">
        <v>200</v>
      </c>
      <c r="D20" s="134">
        <v>1.5267857142857142</v>
      </c>
      <c r="E20" s="132">
        <v>1.4300168634064081</v>
      </c>
      <c r="F20" s="132">
        <v>1.3632148377125193</v>
      </c>
      <c r="G20" s="132">
        <v>1.2070383912248628</v>
      </c>
      <c r="H20" s="92"/>
      <c r="I20" s="73"/>
      <c r="J20" s="73"/>
      <c r="K20" s="92"/>
      <c r="L20" s="92"/>
      <c r="M20" s="92"/>
      <c r="N20" s="122"/>
    </row>
    <row r="21" spans="2:14" s="12" customFormat="1" ht="10.5" customHeight="1" x14ac:dyDescent="0.2">
      <c r="B21" s="64"/>
      <c r="C21" s="149" t="s">
        <v>201</v>
      </c>
      <c r="D21" s="134">
        <v>1.552877754875535</v>
      </c>
      <c r="E21" s="132">
        <v>1.613438976078013</v>
      </c>
      <c r="F21" s="132">
        <v>1.6176470588235294</v>
      </c>
      <c r="G21" s="132">
        <v>1.6989340247767215</v>
      </c>
      <c r="H21" s="92"/>
      <c r="I21" s="73"/>
      <c r="J21" s="73"/>
      <c r="K21" s="73"/>
      <c r="L21" s="73"/>
      <c r="M21" s="73"/>
      <c r="N21" s="66"/>
    </row>
    <row r="22" spans="2:14" s="12" customFormat="1" ht="10.5" customHeight="1" x14ac:dyDescent="0.2">
      <c r="B22" s="64"/>
      <c r="C22" s="105" t="s">
        <v>54</v>
      </c>
      <c r="D22" s="138">
        <v>1.5717813051146385</v>
      </c>
      <c r="E22" s="139">
        <v>1.5700348185722619</v>
      </c>
      <c r="F22" s="139">
        <v>1.5606065746174984</v>
      </c>
      <c r="G22" s="139">
        <v>1.5252844156551086</v>
      </c>
      <c r="H22" s="92"/>
      <c r="I22" s="73"/>
      <c r="J22" s="73"/>
      <c r="K22" s="73"/>
      <c r="L22" s="73"/>
      <c r="M22" s="73"/>
      <c r="N22" s="66"/>
    </row>
    <row r="23" spans="2:14" s="12" customFormat="1" ht="10.5" customHeight="1" x14ac:dyDescent="0.2">
      <c r="B23" s="64"/>
      <c r="H23" s="92"/>
      <c r="I23" s="73"/>
      <c r="J23" s="73"/>
      <c r="K23" s="73"/>
      <c r="L23" s="73"/>
      <c r="M23" s="73"/>
      <c r="N23" s="66"/>
    </row>
    <row r="24" spans="2:14" s="12" customFormat="1" ht="10.5" customHeight="1" x14ac:dyDescent="0.2">
      <c r="B24" s="64"/>
      <c r="H24" s="92"/>
      <c r="I24" s="73"/>
      <c r="J24" s="73"/>
      <c r="K24" s="73"/>
      <c r="L24" s="73"/>
      <c r="M24" s="73"/>
      <c r="N24" s="66"/>
    </row>
    <row r="25" spans="2:14" s="12" customFormat="1" ht="10.5" customHeight="1" x14ac:dyDescent="0.2">
      <c r="B25" s="64"/>
      <c r="C25" s="842" t="s">
        <v>110</v>
      </c>
      <c r="D25" s="842"/>
      <c r="E25" s="842"/>
      <c r="F25" s="842"/>
      <c r="G25" s="842"/>
      <c r="H25" s="118"/>
      <c r="I25" s="724" t="s">
        <v>111</v>
      </c>
      <c r="J25" s="890"/>
      <c r="K25" s="890"/>
      <c r="L25" s="890"/>
      <c r="M25" s="891"/>
      <c r="N25" s="119"/>
    </row>
    <row r="26" spans="2:14" s="12" customFormat="1" ht="10.5" customHeight="1" x14ac:dyDescent="0.2">
      <c r="B26" s="64"/>
      <c r="C26" s="135" t="s">
        <v>196</v>
      </c>
      <c r="D26" s="126">
        <v>2015</v>
      </c>
      <c r="E26" s="126">
        <v>2016</v>
      </c>
      <c r="F26" s="126">
        <v>2017</v>
      </c>
      <c r="G26" s="127">
        <v>2018</v>
      </c>
      <c r="H26" s="65"/>
      <c r="I26" s="135" t="s">
        <v>196</v>
      </c>
      <c r="J26" s="133">
        <v>2015</v>
      </c>
      <c r="K26" s="126">
        <v>2016</v>
      </c>
      <c r="L26" s="126">
        <v>2017</v>
      </c>
      <c r="M26" s="127">
        <v>2018</v>
      </c>
      <c r="N26" s="66"/>
    </row>
    <row r="27" spans="2:14" s="12" customFormat="1" ht="10.5" customHeight="1" x14ac:dyDescent="0.2">
      <c r="B27" s="64"/>
      <c r="C27" s="149" t="s">
        <v>20</v>
      </c>
      <c r="D27" s="131">
        <v>6.7810998877665547</v>
      </c>
      <c r="E27" s="131">
        <v>6.9894647180130907</v>
      </c>
      <c r="F27" s="131">
        <v>6.7078432223620821</v>
      </c>
      <c r="G27" s="131">
        <v>6.4363749740178759</v>
      </c>
      <c r="H27" s="65"/>
      <c r="I27" s="151" t="s">
        <v>45</v>
      </c>
      <c r="J27" s="146">
        <v>9.609789469038267</v>
      </c>
      <c r="K27" s="131">
        <v>9.8380806900889564</v>
      </c>
      <c r="L27" s="131">
        <v>11.013573763994849</v>
      </c>
      <c r="M27" s="131">
        <v>9.783019705308007</v>
      </c>
      <c r="N27" s="66"/>
    </row>
    <row r="28" spans="2:14" s="12" customFormat="1" ht="10.5" customHeight="1" x14ac:dyDescent="0.2">
      <c r="B28" s="64"/>
      <c r="C28" s="149" t="s">
        <v>21</v>
      </c>
      <c r="D28" s="131">
        <v>8.0852335757426346</v>
      </c>
      <c r="E28" s="131">
        <v>7.8915305939350437</v>
      </c>
      <c r="F28" s="131">
        <v>7.8716332378223495</v>
      </c>
      <c r="G28" s="131">
        <v>7.9676155353232687</v>
      </c>
      <c r="H28" s="97"/>
      <c r="I28" s="152" t="s">
        <v>58</v>
      </c>
      <c r="J28" s="146">
        <v>30.394849785407725</v>
      </c>
      <c r="K28" s="131">
        <v>30.572072072072071</v>
      </c>
      <c r="L28" s="131">
        <v>29.368200836820083</v>
      </c>
      <c r="M28" s="131">
        <v>27.029702970297031</v>
      </c>
      <c r="N28" s="120"/>
    </row>
    <row r="29" spans="2:14" s="12" customFormat="1" ht="10.5" customHeight="1" x14ac:dyDescent="0.2">
      <c r="B29" s="64"/>
      <c r="C29" s="149" t="s">
        <v>22</v>
      </c>
      <c r="D29" s="131">
        <v>9.3583552978386919</v>
      </c>
      <c r="E29" s="131">
        <v>10.493895934573901</v>
      </c>
      <c r="F29" s="131">
        <v>11.107274514622757</v>
      </c>
      <c r="G29" s="131">
        <v>11.452867764206054</v>
      </c>
      <c r="H29" s="121"/>
      <c r="I29" s="152" t="s">
        <v>94</v>
      </c>
      <c r="J29" s="146">
        <v>15.664435519857207</v>
      </c>
      <c r="K29" s="131">
        <v>13.425549738219896</v>
      </c>
      <c r="L29" s="131">
        <v>12.169364881693649</v>
      </c>
      <c r="M29" s="131">
        <v>11.096464646464646</v>
      </c>
      <c r="N29" s="122"/>
    </row>
    <row r="30" spans="2:14" s="12" customFormat="1" ht="10.5" customHeight="1" x14ac:dyDescent="0.2">
      <c r="B30" s="64"/>
      <c r="C30" s="149" t="s">
        <v>45</v>
      </c>
      <c r="D30" s="131">
        <v>7.5767873412154021</v>
      </c>
      <c r="E30" s="131">
        <v>7.7482033913024599</v>
      </c>
      <c r="F30" s="131">
        <v>7.4695519568458311</v>
      </c>
      <c r="G30" s="131">
        <v>7.5747406609602628</v>
      </c>
      <c r="H30" s="92"/>
      <c r="I30" s="152" t="s">
        <v>95</v>
      </c>
      <c r="J30" s="146">
        <v>9.3361484147861002</v>
      </c>
      <c r="K30" s="131">
        <v>10.842917251051894</v>
      </c>
      <c r="L30" s="131">
        <v>10.50355579868709</v>
      </c>
      <c r="M30" s="131">
        <v>10.77178656905533</v>
      </c>
      <c r="N30" s="66"/>
    </row>
    <row r="31" spans="2:14" s="12" customFormat="1" ht="10.5" customHeight="1" x14ac:dyDescent="0.2">
      <c r="B31" s="64"/>
      <c r="C31" s="149" t="s">
        <v>197</v>
      </c>
      <c r="D31" s="131">
        <v>7.6586389923156144</v>
      </c>
      <c r="E31" s="131">
        <v>8.7470663811563174</v>
      </c>
      <c r="F31" s="131">
        <v>7.5913628715647787</v>
      </c>
      <c r="G31" s="131">
        <v>8.2274299743332211</v>
      </c>
      <c r="H31" s="92"/>
      <c r="I31" s="152" t="s">
        <v>96</v>
      </c>
      <c r="J31" s="146">
        <v>5.0633928571428575</v>
      </c>
      <c r="K31" s="131">
        <v>4.5221953188054886</v>
      </c>
      <c r="L31" s="131">
        <v>6.162848297213622</v>
      </c>
      <c r="M31" s="131">
        <v>5.1962616822429908</v>
      </c>
      <c r="N31" s="122"/>
    </row>
    <row r="32" spans="2:14" s="12" customFormat="1" ht="10.5" customHeight="1" x14ac:dyDescent="0.2">
      <c r="B32" s="64"/>
      <c r="C32" s="149" t="s">
        <v>198</v>
      </c>
      <c r="D32" s="131">
        <v>7.7451121506537124</v>
      </c>
      <c r="E32" s="131">
        <v>7.8123155298588927</v>
      </c>
      <c r="F32" s="131">
        <v>7.4189764601912112</v>
      </c>
      <c r="G32" s="131">
        <v>7.1707078224763992</v>
      </c>
      <c r="H32" s="92"/>
      <c r="I32" s="152" t="s">
        <v>97</v>
      </c>
      <c r="J32" s="146">
        <v>7.2723198490388015</v>
      </c>
      <c r="K32" s="131">
        <v>7.7833529334901348</v>
      </c>
      <c r="L32" s="131">
        <v>11.139470272272643</v>
      </c>
      <c r="M32" s="131">
        <v>8.2835174052844955</v>
      </c>
      <c r="N32" s="122"/>
    </row>
    <row r="33" spans="2:14" s="12" customFormat="1" ht="10.5" customHeight="1" x14ac:dyDescent="0.2">
      <c r="B33" s="64"/>
      <c r="C33" s="149" t="s">
        <v>199</v>
      </c>
      <c r="D33" s="131">
        <v>7.5132018949421768</v>
      </c>
      <c r="E33" s="131">
        <v>7.7706553783354755</v>
      </c>
      <c r="F33" s="131">
        <v>7.463091304698203</v>
      </c>
      <c r="G33" s="131">
        <v>7.4501315573096534</v>
      </c>
      <c r="H33" s="92"/>
      <c r="N33" s="122"/>
    </row>
    <row r="34" spans="2:14" s="12" customFormat="1" ht="10.5" customHeight="1" x14ac:dyDescent="0.2">
      <c r="B34" s="64"/>
      <c r="C34" s="149" t="s">
        <v>200</v>
      </c>
      <c r="D34" s="131">
        <v>7.699291856348002</v>
      </c>
      <c r="E34" s="131">
        <v>7.4363749224084419</v>
      </c>
      <c r="F34" s="131">
        <v>7.6052304964539008</v>
      </c>
      <c r="G34" s="131">
        <v>7.8933502906976747</v>
      </c>
      <c r="H34" s="92"/>
      <c r="N34" s="122"/>
    </row>
    <row r="35" spans="2:14" s="12" customFormat="1" ht="10.5" customHeight="1" x14ac:dyDescent="0.2">
      <c r="B35" s="64"/>
      <c r="C35" s="149" t="s">
        <v>201</v>
      </c>
      <c r="D35" s="131">
        <v>7.2950193787238966</v>
      </c>
      <c r="E35" s="131">
        <v>7.1737969401947153</v>
      </c>
      <c r="F35" s="131">
        <v>7.4029169450011132</v>
      </c>
      <c r="G35" s="131">
        <v>7.791764129902627</v>
      </c>
      <c r="H35" s="92"/>
      <c r="I35" s="73"/>
      <c r="J35" s="73"/>
      <c r="K35" s="73"/>
      <c r="L35" s="73"/>
      <c r="M35" s="73"/>
      <c r="N35" s="66"/>
    </row>
    <row r="36" spans="2:14" s="12" customFormat="1" ht="10.5" customHeight="1" x14ac:dyDescent="0.2">
      <c r="B36" s="64"/>
      <c r="C36" s="105" t="s">
        <v>54</v>
      </c>
      <c r="D36" s="139">
        <v>7.6749340964164734</v>
      </c>
      <c r="E36" s="139">
        <v>7.8187960255663826</v>
      </c>
      <c r="F36" s="139">
        <v>7.6390079767194115</v>
      </c>
      <c r="G36" s="139">
        <v>7.6748220064724917</v>
      </c>
      <c r="H36" s="92"/>
      <c r="I36" s="73"/>
      <c r="J36" s="73"/>
      <c r="K36" s="73"/>
      <c r="L36" s="73"/>
      <c r="M36" s="73"/>
      <c r="N36" s="66"/>
    </row>
    <row r="37" spans="2:14" s="12" customFormat="1" ht="10.5" customHeight="1" x14ac:dyDescent="0.2">
      <c r="B37" s="64"/>
      <c r="H37" s="92"/>
      <c r="I37" s="73"/>
      <c r="J37" s="73"/>
      <c r="K37" s="73"/>
      <c r="L37" s="73"/>
      <c r="M37" s="73"/>
      <c r="N37" s="66"/>
    </row>
    <row r="38" spans="2:14" s="12" customFormat="1" ht="10.5" customHeight="1" x14ac:dyDescent="0.2">
      <c r="B38" s="64"/>
      <c r="H38" s="92"/>
      <c r="I38" s="73"/>
      <c r="J38" s="73"/>
      <c r="K38" s="73"/>
      <c r="L38" s="73"/>
      <c r="M38" s="73"/>
      <c r="N38" s="66"/>
    </row>
    <row r="39" spans="2:14" s="12" customFormat="1" ht="10.5" customHeight="1" x14ac:dyDescent="0.2">
      <c r="B39" s="64"/>
      <c r="C39" s="842" t="s">
        <v>112</v>
      </c>
      <c r="D39" s="842"/>
      <c r="E39" s="842"/>
      <c r="F39" s="842"/>
      <c r="G39" s="842"/>
      <c r="H39" s="118"/>
      <c r="I39" s="842" t="s">
        <v>109</v>
      </c>
      <c r="J39" s="842"/>
      <c r="K39" s="842"/>
      <c r="L39" s="842"/>
      <c r="M39" s="842"/>
      <c r="N39" s="66"/>
    </row>
    <row r="40" spans="2:14" s="12" customFormat="1" ht="10.5" customHeight="1" x14ac:dyDescent="0.2">
      <c r="B40" s="64"/>
      <c r="C40" s="135" t="s">
        <v>196</v>
      </c>
      <c r="D40" s="126">
        <v>2015</v>
      </c>
      <c r="E40" s="126">
        <v>2016</v>
      </c>
      <c r="F40" s="126">
        <v>2017</v>
      </c>
      <c r="G40" s="127">
        <v>2018</v>
      </c>
      <c r="H40" s="65"/>
      <c r="I40" s="135" t="s">
        <v>196</v>
      </c>
      <c r="J40" s="133">
        <v>2015</v>
      </c>
      <c r="K40" s="126">
        <v>2016</v>
      </c>
      <c r="L40" s="126">
        <v>2017</v>
      </c>
      <c r="M40" s="127">
        <v>2018</v>
      </c>
      <c r="N40" s="66"/>
    </row>
    <row r="41" spans="2:14" s="12" customFormat="1" ht="10.5" customHeight="1" x14ac:dyDescent="0.2">
      <c r="B41" s="64"/>
      <c r="C41" s="149" t="s">
        <v>20</v>
      </c>
      <c r="D41" s="142">
        <v>0.14518501753988911</v>
      </c>
      <c r="E41" s="142">
        <v>0.14831105847854284</v>
      </c>
      <c r="F41" s="142">
        <v>0.1240141851479384</v>
      </c>
      <c r="G41" s="142">
        <v>0.10945422010140173</v>
      </c>
      <c r="H41" s="65"/>
      <c r="I41" s="151" t="s">
        <v>45</v>
      </c>
      <c r="J41" s="146">
        <v>0.37701597779611434</v>
      </c>
      <c r="K41" s="131">
        <v>0.33684051169479978</v>
      </c>
      <c r="L41" s="142">
        <v>0.16879004900113079</v>
      </c>
      <c r="M41" s="142">
        <v>0.223721153187701</v>
      </c>
      <c r="N41" s="66"/>
    </row>
    <row r="42" spans="2:14" s="12" customFormat="1" ht="10.5" customHeight="1" x14ac:dyDescent="0.2">
      <c r="B42" s="64"/>
      <c r="C42" s="149" t="s">
        <v>21</v>
      </c>
      <c r="D42" s="142">
        <v>0.18552540548850796</v>
      </c>
      <c r="E42" s="142">
        <v>0.1777504563913416</v>
      </c>
      <c r="F42" s="142">
        <v>0.17500532254630616</v>
      </c>
      <c r="G42" s="142">
        <v>0.17741647948087139</v>
      </c>
      <c r="H42" s="97"/>
      <c r="I42" s="152" t="s">
        <v>94</v>
      </c>
      <c r="J42" s="146">
        <v>0.36606129398410897</v>
      </c>
      <c r="K42" s="131">
        <v>0.17940786566504641</v>
      </c>
      <c r="L42" s="142">
        <v>0.17077986179664364</v>
      </c>
      <c r="M42" s="142">
        <v>0.14948301329394387</v>
      </c>
      <c r="N42" s="66"/>
    </row>
    <row r="43" spans="2:14" s="12" customFormat="1" ht="10.5" customHeight="1" x14ac:dyDescent="0.2">
      <c r="B43" s="64"/>
      <c r="C43" s="149" t="s">
        <v>22</v>
      </c>
      <c r="D43" s="142">
        <v>0.12319644839067703</v>
      </c>
      <c r="E43" s="142">
        <v>0.14004342431761788</v>
      </c>
      <c r="F43" s="142">
        <v>0.11530003141690229</v>
      </c>
      <c r="G43" s="142">
        <v>0.10647146897354849</v>
      </c>
      <c r="H43" s="121"/>
      <c r="I43" s="152" t="s">
        <v>95</v>
      </c>
      <c r="J43" s="146">
        <v>0.29115226337448558</v>
      </c>
      <c r="K43" s="131">
        <v>0.24733653645289325</v>
      </c>
      <c r="L43" s="142">
        <v>0.20272373540856031</v>
      </c>
      <c r="M43" s="142">
        <v>0.19613314729918277</v>
      </c>
      <c r="N43" s="66"/>
    </row>
    <row r="44" spans="2:14" s="12" customFormat="1" ht="10.5" customHeight="1" x14ac:dyDescent="0.2">
      <c r="B44" s="64"/>
      <c r="C44" s="149" t="s">
        <v>45</v>
      </c>
      <c r="D44" s="142">
        <v>0.18670828236815837</v>
      </c>
      <c r="E44" s="142">
        <v>0.17922844393263279</v>
      </c>
      <c r="F44" s="142">
        <v>0.16919069985221602</v>
      </c>
      <c r="G44" s="142">
        <v>0.14430744240992321</v>
      </c>
      <c r="H44" s="92"/>
      <c r="I44" s="152" t="s">
        <v>96</v>
      </c>
      <c r="J44" s="146">
        <v>0.40154938670109747</v>
      </c>
      <c r="K44" s="131">
        <v>0.44052600119545726</v>
      </c>
      <c r="L44" s="142">
        <v>8.1100141043723553E-2</v>
      </c>
      <c r="M44" s="142">
        <v>0.31036789297658862</v>
      </c>
      <c r="N44" s="66"/>
    </row>
    <row r="45" spans="2:14" s="12" customFormat="1" ht="10.5" customHeight="1" x14ac:dyDescent="0.2">
      <c r="B45" s="64"/>
      <c r="C45" s="149" t="s">
        <v>197</v>
      </c>
      <c r="D45" s="142">
        <v>0.19723005898948448</v>
      </c>
      <c r="E45" s="142">
        <v>0.15067038364529403</v>
      </c>
      <c r="F45" s="142">
        <v>0.10507462686567164</v>
      </c>
      <c r="G45" s="142">
        <v>0.11169383416017009</v>
      </c>
      <c r="H45" s="92"/>
      <c r="I45" s="152" t="s">
        <v>97</v>
      </c>
      <c r="J45" s="146">
        <v>0.45426356589147288</v>
      </c>
      <c r="K45" s="131">
        <v>0.47303921568627449</v>
      </c>
      <c r="L45" s="142">
        <v>0.1534896401308615</v>
      </c>
      <c r="M45" s="142">
        <v>0.27900552486187846</v>
      </c>
      <c r="N45" s="66"/>
    </row>
    <row r="46" spans="2:14" s="12" customFormat="1" ht="10.5" customHeight="1" x14ac:dyDescent="0.2">
      <c r="B46" s="64"/>
      <c r="C46" s="149" t="s">
        <v>198</v>
      </c>
      <c r="D46" s="142">
        <v>0.2071505376344086</v>
      </c>
      <c r="E46" s="142">
        <v>0.2026592322539138</v>
      </c>
      <c r="F46" s="142">
        <v>0.20121755847484782</v>
      </c>
      <c r="G46" s="142">
        <v>0.18469329750400496</v>
      </c>
      <c r="H46" s="92"/>
      <c r="N46" s="66"/>
    </row>
    <row r="47" spans="2:14" s="12" customFormat="1" ht="10.5" customHeight="1" x14ac:dyDescent="0.2">
      <c r="B47" s="64"/>
      <c r="C47" s="149" t="s">
        <v>199</v>
      </c>
      <c r="D47" s="142">
        <v>0.22389350761689653</v>
      </c>
      <c r="E47" s="142">
        <v>0.21580766651189187</v>
      </c>
      <c r="F47" s="142">
        <v>0.21982504159287286</v>
      </c>
      <c r="G47" s="142">
        <v>0.20003215951117542</v>
      </c>
      <c r="H47" s="92"/>
      <c r="N47" s="66"/>
    </row>
    <row r="48" spans="2:14" s="12" customFormat="1" ht="10.5" customHeight="1" x14ac:dyDescent="0.2">
      <c r="B48" s="64"/>
      <c r="C48" s="149" t="s">
        <v>200</v>
      </c>
      <c r="D48" s="142">
        <v>0.10572424091587855</v>
      </c>
      <c r="E48" s="142">
        <v>0.10808823529411765</v>
      </c>
      <c r="F48" s="142">
        <v>9.8163989150844982E-2</v>
      </c>
      <c r="G48" s="142">
        <v>8.706598132801846E-2</v>
      </c>
      <c r="H48" s="92"/>
      <c r="I48" s="73"/>
      <c r="J48" s="73"/>
      <c r="K48" s="92"/>
      <c r="L48" s="92"/>
      <c r="M48" s="92"/>
      <c r="N48" s="66"/>
    </row>
    <row r="49" spans="2:14" s="12" customFormat="1" ht="10.5" customHeight="1" x14ac:dyDescent="0.2">
      <c r="B49" s="64"/>
      <c r="C49" s="149" t="s">
        <v>201</v>
      </c>
      <c r="D49" s="142">
        <v>0.15625225225225226</v>
      </c>
      <c r="E49" s="142">
        <v>0.16159087748574608</v>
      </c>
      <c r="F49" s="142">
        <v>0.13974690434072662</v>
      </c>
      <c r="G49" s="142">
        <v>0.12526150627615062</v>
      </c>
      <c r="H49" s="92"/>
      <c r="I49" s="73"/>
      <c r="J49" s="73"/>
      <c r="K49" s="73"/>
      <c r="L49" s="73"/>
      <c r="M49" s="73"/>
      <c r="N49" s="66"/>
    </row>
    <row r="50" spans="2:14" s="12" customFormat="1" ht="10.5" customHeight="1" x14ac:dyDescent="0.2">
      <c r="B50" s="64"/>
      <c r="C50" s="105" t="s">
        <v>54</v>
      </c>
      <c r="D50" s="143">
        <v>0.17669040458259239</v>
      </c>
      <c r="E50" s="143">
        <v>0.17225209972446304</v>
      </c>
      <c r="F50" s="143">
        <v>0.16071076660316627</v>
      </c>
      <c r="G50" s="143">
        <v>0.14430744240992321</v>
      </c>
      <c r="H50" s="92"/>
      <c r="I50" s="73"/>
      <c r="J50" s="73"/>
      <c r="K50" s="73"/>
      <c r="L50" s="73"/>
      <c r="M50" s="73"/>
      <c r="N50" s="66"/>
    </row>
    <row r="51" spans="2:14" s="12" customFormat="1" ht="10.5" customHeight="1" x14ac:dyDescent="0.2">
      <c r="B51" s="64"/>
      <c r="H51" s="92"/>
      <c r="I51" s="73"/>
      <c r="J51" s="73"/>
      <c r="K51" s="73"/>
      <c r="L51" s="73"/>
      <c r="M51" s="73"/>
      <c r="N51" s="66"/>
    </row>
    <row r="52" spans="2:14" s="12" customFormat="1" ht="10.5" customHeight="1" x14ac:dyDescent="0.2">
      <c r="B52" s="64"/>
      <c r="H52" s="92"/>
      <c r="I52" s="73"/>
      <c r="J52" s="73"/>
      <c r="K52" s="73"/>
      <c r="L52" s="73"/>
      <c r="M52" s="73"/>
      <c r="N52" s="66"/>
    </row>
    <row r="53" spans="2:14" s="12" customFormat="1" ht="10.5" customHeight="1" x14ac:dyDescent="0.2">
      <c r="B53" s="64"/>
      <c r="C53" s="842" t="s">
        <v>98</v>
      </c>
      <c r="D53" s="842"/>
      <c r="E53" s="842"/>
      <c r="F53" s="842"/>
      <c r="G53" s="842"/>
      <c r="H53" s="118"/>
      <c r="I53" s="887" t="s">
        <v>99</v>
      </c>
      <c r="J53" s="888"/>
      <c r="K53" s="888"/>
      <c r="L53" s="888"/>
      <c r="M53" s="889"/>
      <c r="N53" s="66"/>
    </row>
    <row r="54" spans="2:14" s="12" customFormat="1" ht="10.5" customHeight="1" x14ac:dyDescent="0.2">
      <c r="B54" s="64"/>
      <c r="C54" s="135" t="s">
        <v>196</v>
      </c>
      <c r="D54" s="126">
        <v>2015</v>
      </c>
      <c r="E54" s="126">
        <v>2016</v>
      </c>
      <c r="F54" s="126">
        <v>2017</v>
      </c>
      <c r="G54" s="127">
        <v>2018</v>
      </c>
      <c r="H54" s="65"/>
      <c r="I54" s="421" t="s">
        <v>196</v>
      </c>
      <c r="J54" s="177">
        <v>2015</v>
      </c>
      <c r="K54" s="126">
        <v>2016</v>
      </c>
      <c r="L54" s="126">
        <v>2017</v>
      </c>
      <c r="M54" s="127">
        <v>2018</v>
      </c>
      <c r="N54" s="66"/>
    </row>
    <row r="55" spans="2:14" s="12" customFormat="1" ht="10.5" customHeight="1" x14ac:dyDescent="0.2">
      <c r="B55" s="64"/>
      <c r="C55" s="149" t="s">
        <v>20</v>
      </c>
      <c r="D55" s="144">
        <v>0.33699005827905382</v>
      </c>
      <c r="E55" s="144">
        <v>0.31396500495212942</v>
      </c>
      <c r="F55" s="144">
        <v>0.25062344139650872</v>
      </c>
      <c r="G55" s="144">
        <v>0.23084170854271358</v>
      </c>
      <c r="H55" s="65"/>
      <c r="I55" s="151" t="s">
        <v>45</v>
      </c>
      <c r="J55" s="178">
        <v>8.4925690021231418E-2</v>
      </c>
      <c r="K55" s="144">
        <v>4.0268456375838924E-2</v>
      </c>
      <c r="L55" s="144">
        <v>0.13875598086124402</v>
      </c>
      <c r="M55" s="144">
        <v>0.22077922077922077</v>
      </c>
      <c r="N55" s="66"/>
    </row>
    <row r="56" spans="2:14" s="12" customFormat="1" ht="10.5" customHeight="1" x14ac:dyDescent="0.2">
      <c r="B56" s="64"/>
      <c r="C56" s="149" t="s">
        <v>21</v>
      </c>
      <c r="D56" s="144">
        <v>0.49593495934959347</v>
      </c>
      <c r="E56" s="144">
        <v>0.52598505434782605</v>
      </c>
      <c r="F56" s="144">
        <v>0.51695887268556451</v>
      </c>
      <c r="G56" s="144">
        <v>0.46479097122873947</v>
      </c>
      <c r="H56" s="97"/>
      <c r="I56" s="152" t="s">
        <v>49</v>
      </c>
      <c r="J56" s="178"/>
      <c r="K56" s="144"/>
      <c r="L56" s="144"/>
      <c r="M56" s="144">
        <v>0</v>
      </c>
      <c r="N56" s="66"/>
    </row>
    <row r="57" spans="2:14" s="12" customFormat="1" ht="10.5" customHeight="1" x14ac:dyDescent="0.2">
      <c r="B57" s="64"/>
      <c r="C57" s="149" t="s">
        <v>22</v>
      </c>
      <c r="D57" s="144">
        <v>5.4711246200607903E-2</v>
      </c>
      <c r="E57" s="144">
        <v>3.2640949554896145E-2</v>
      </c>
      <c r="F57" s="144">
        <v>6.097560975609756E-2</v>
      </c>
      <c r="G57" s="144">
        <v>5.4794520547945202E-2</v>
      </c>
      <c r="H57" s="121"/>
      <c r="I57" s="152" t="s">
        <v>94</v>
      </c>
      <c r="J57" s="178">
        <v>0</v>
      </c>
      <c r="K57" s="144">
        <v>6.6666666666666666E-2</v>
      </c>
      <c r="L57" s="144">
        <v>4.5454545454545456E-2</v>
      </c>
      <c r="M57" s="144">
        <v>0</v>
      </c>
      <c r="N57" s="66"/>
    </row>
    <row r="58" spans="2:14" s="12" customFormat="1" ht="10.5" customHeight="1" x14ac:dyDescent="0.2">
      <c r="B58" s="64"/>
      <c r="C58" s="149" t="s">
        <v>45</v>
      </c>
      <c r="D58" s="144">
        <v>0.36360175138016371</v>
      </c>
      <c r="E58" s="144">
        <v>0.34560618388934095</v>
      </c>
      <c r="F58" s="144">
        <v>0.35572249226690233</v>
      </c>
      <c r="G58" s="144">
        <v>0.20471521942110177</v>
      </c>
      <c r="H58" s="92"/>
      <c r="I58" s="152" t="s">
        <v>95</v>
      </c>
      <c r="J58" s="178">
        <v>0.18487394957983194</v>
      </c>
      <c r="K58" s="144">
        <v>0</v>
      </c>
      <c r="L58" s="144">
        <v>0.39393939393939392</v>
      </c>
      <c r="M58" s="144">
        <v>0.5</v>
      </c>
      <c r="N58" s="66"/>
    </row>
    <row r="59" spans="2:14" s="12" customFormat="1" ht="10.5" customHeight="1" x14ac:dyDescent="0.2">
      <c r="B59" s="64"/>
      <c r="C59" s="149" t="s">
        <v>197</v>
      </c>
      <c r="D59" s="144">
        <v>0.62569832402234637</v>
      </c>
      <c r="E59" s="144">
        <v>0.88741721854304634</v>
      </c>
      <c r="F59" s="144">
        <v>0.91764705882352937</v>
      </c>
      <c r="G59" s="144">
        <v>0.94444444444444442</v>
      </c>
      <c r="H59" s="92"/>
      <c r="I59" s="152" t="s">
        <v>96</v>
      </c>
      <c r="J59" s="178">
        <v>0</v>
      </c>
      <c r="K59" s="144">
        <v>0</v>
      </c>
      <c r="L59" s="144">
        <v>0</v>
      </c>
      <c r="M59" s="144">
        <v>0</v>
      </c>
      <c r="N59" s="66"/>
    </row>
    <row r="60" spans="2:14" s="12" customFormat="1" ht="10.5" customHeight="1" x14ac:dyDescent="0.2">
      <c r="B60" s="64"/>
      <c r="C60" s="149" t="s">
        <v>198</v>
      </c>
      <c r="D60" s="144">
        <v>0.70532915360501569</v>
      </c>
      <c r="E60" s="144">
        <v>0.70956399437412099</v>
      </c>
      <c r="F60" s="144">
        <v>0.63024602026049203</v>
      </c>
      <c r="G60" s="144">
        <v>0.15961199294532627</v>
      </c>
      <c r="H60" s="92"/>
      <c r="I60" s="152" t="s">
        <v>97</v>
      </c>
      <c r="J60" s="178">
        <v>0.13333333333333333</v>
      </c>
      <c r="K60" s="144">
        <v>7.2463768115942032E-2</v>
      </c>
      <c r="L60" s="144">
        <v>1.7391304347826087E-2</v>
      </c>
      <c r="M60" s="144">
        <v>0.1076923076923077</v>
      </c>
      <c r="N60" s="66"/>
    </row>
    <row r="61" spans="2:14" s="12" customFormat="1" ht="10.5" customHeight="1" x14ac:dyDescent="0.2">
      <c r="B61" s="64"/>
      <c r="C61" s="149" t="s">
        <v>199</v>
      </c>
      <c r="D61" s="144">
        <v>0.22304620650313747</v>
      </c>
      <c r="E61" s="144">
        <v>0.16357308584686775</v>
      </c>
      <c r="F61" s="144">
        <v>0.17578879587894397</v>
      </c>
      <c r="G61" s="144">
        <v>8.8526912181303111E-2</v>
      </c>
      <c r="H61" s="92"/>
      <c r="N61" s="66"/>
    </row>
    <row r="62" spans="2:14" s="12" customFormat="1" ht="10.5" customHeight="1" x14ac:dyDescent="0.2">
      <c r="B62" s="64"/>
      <c r="C62" s="149" t="s">
        <v>200</v>
      </c>
      <c r="D62" s="144">
        <v>0.27080181543116488</v>
      </c>
      <c r="E62" s="144">
        <v>0.29613095238095238</v>
      </c>
      <c r="F62" s="144">
        <v>0.33266129032258063</v>
      </c>
      <c r="G62" s="144">
        <v>0.34476534296028882</v>
      </c>
      <c r="H62" s="92"/>
      <c r="N62" s="66"/>
    </row>
    <row r="63" spans="2:14" s="12" customFormat="1" ht="10.5" customHeight="1" x14ac:dyDescent="0.2">
      <c r="B63" s="64"/>
      <c r="C63" s="149" t="s">
        <v>201</v>
      </c>
      <c r="D63" s="144">
        <v>9.6713615023474184E-2</v>
      </c>
      <c r="E63" s="144">
        <v>7.91974656810982E-2</v>
      </c>
      <c r="F63" s="144">
        <v>0.15675675675675677</v>
      </c>
      <c r="G63" s="144">
        <v>0.18181818181818182</v>
      </c>
      <c r="H63" s="92"/>
      <c r="I63" s="73"/>
      <c r="J63" s="73"/>
      <c r="K63" s="73"/>
      <c r="L63" s="73"/>
      <c r="M63" s="73"/>
      <c r="N63" s="66"/>
    </row>
    <row r="64" spans="2:14" s="12" customFormat="1" ht="10.5" customHeight="1" x14ac:dyDescent="0.2">
      <c r="B64" s="64"/>
      <c r="C64" s="105" t="s">
        <v>54</v>
      </c>
      <c r="D64" s="145">
        <v>0.39918547202563759</v>
      </c>
      <c r="E64" s="145">
        <v>0.3976700903012339</v>
      </c>
      <c r="F64" s="145">
        <v>0.38701442075484715</v>
      </c>
      <c r="G64" s="145">
        <v>0.32257150948739732</v>
      </c>
      <c r="H64" s="92"/>
      <c r="I64" s="73"/>
      <c r="J64" s="73"/>
      <c r="K64" s="73"/>
      <c r="L64" s="73"/>
      <c r="M64" s="73"/>
      <c r="N64" s="66"/>
    </row>
    <row r="65" spans="2:14" s="12" customFormat="1" ht="10.5" customHeight="1" x14ac:dyDescent="0.2">
      <c r="B65" s="64"/>
      <c r="H65" s="92"/>
      <c r="I65" s="73"/>
      <c r="J65" s="73"/>
      <c r="K65" s="73"/>
      <c r="L65" s="73"/>
      <c r="M65" s="73"/>
      <c r="N65" s="66"/>
    </row>
    <row r="66" spans="2:14" s="12" customFormat="1" ht="10.5" customHeight="1" x14ac:dyDescent="0.2">
      <c r="B66" s="64"/>
      <c r="H66" s="92"/>
      <c r="I66" s="73"/>
      <c r="J66" s="73"/>
      <c r="K66" s="73"/>
      <c r="L66" s="73"/>
      <c r="M66" s="73"/>
      <c r="N66" s="66"/>
    </row>
    <row r="67" spans="2:14" s="12" customFormat="1" ht="10.5" customHeight="1" x14ac:dyDescent="0.2">
      <c r="B67" s="64"/>
      <c r="C67" s="843" t="s">
        <v>100</v>
      </c>
      <c r="D67" s="843"/>
      <c r="E67" s="843"/>
      <c r="F67" s="843"/>
      <c r="G67" s="843"/>
      <c r="H67" s="118"/>
      <c r="I67" s="887" t="s">
        <v>101</v>
      </c>
      <c r="J67" s="888"/>
      <c r="K67" s="888"/>
      <c r="L67" s="888"/>
      <c r="M67" s="889"/>
      <c r="N67" s="66"/>
    </row>
    <row r="68" spans="2:14" s="12" customFormat="1" ht="10.5" customHeight="1" x14ac:dyDescent="0.2">
      <c r="B68" s="64"/>
      <c r="C68" s="135" t="s">
        <v>196</v>
      </c>
      <c r="D68" s="126">
        <v>2015</v>
      </c>
      <c r="E68" s="126">
        <v>2016</v>
      </c>
      <c r="F68" s="126">
        <v>2017</v>
      </c>
      <c r="G68" s="127">
        <v>2018</v>
      </c>
      <c r="H68" s="65"/>
      <c r="I68" s="135"/>
      <c r="J68" s="133">
        <v>2015</v>
      </c>
      <c r="K68" s="126">
        <v>2016</v>
      </c>
      <c r="L68" s="126">
        <v>2017</v>
      </c>
      <c r="M68" s="127">
        <v>2018</v>
      </c>
      <c r="N68" s="66"/>
    </row>
    <row r="69" spans="2:14" s="12" customFormat="1" ht="10.5" customHeight="1" x14ac:dyDescent="0.2">
      <c r="B69" s="64"/>
      <c r="C69" s="149" t="s">
        <v>20</v>
      </c>
      <c r="D69" s="144">
        <v>4.3371047287496377E-2</v>
      </c>
      <c r="E69" s="144">
        <v>5.2451199523170913E-2</v>
      </c>
      <c r="F69" s="144">
        <v>4.4889892715979672E-2</v>
      </c>
      <c r="G69" s="144">
        <v>3.4192987539843525E-2</v>
      </c>
      <c r="H69" s="65"/>
      <c r="I69" s="151" t="s">
        <v>45</v>
      </c>
      <c r="J69" s="148">
        <v>5.4790894653255692E-2</v>
      </c>
      <c r="K69" s="144">
        <v>6.0251535536706639E-2</v>
      </c>
      <c r="L69" s="144">
        <v>6.7465753424657535E-2</v>
      </c>
      <c r="M69" s="144">
        <v>6.3737001006373695E-2</v>
      </c>
      <c r="N69" s="66"/>
    </row>
    <row r="70" spans="2:14" s="12" customFormat="1" ht="10.5" customHeight="1" x14ac:dyDescent="0.2">
      <c r="B70" s="64"/>
      <c r="C70" s="149" t="s">
        <v>21</v>
      </c>
      <c r="D70" s="144">
        <v>6.1025073746312684E-2</v>
      </c>
      <c r="E70" s="144">
        <v>5.8416742493175612E-2</v>
      </c>
      <c r="F70" s="144">
        <v>6.4538395168248497E-2</v>
      </c>
      <c r="G70" s="144">
        <v>6.3603005416739467E-2</v>
      </c>
      <c r="H70" s="97"/>
      <c r="I70" s="152" t="s">
        <v>94</v>
      </c>
      <c r="J70" s="148">
        <v>4.8275862068965517E-2</v>
      </c>
      <c r="K70" s="144">
        <v>1.2500000000000001E-2</v>
      </c>
      <c r="L70" s="144">
        <v>0</v>
      </c>
      <c r="M70" s="144">
        <v>1.0869565217391304E-2</v>
      </c>
      <c r="N70" s="66"/>
    </row>
    <row r="71" spans="2:14" s="12" customFormat="1" ht="10.5" customHeight="1" x14ac:dyDescent="0.2">
      <c r="B71" s="64"/>
      <c r="C71" s="149" t="s">
        <v>22</v>
      </c>
      <c r="D71" s="144">
        <v>4.0753724802804557E-2</v>
      </c>
      <c r="E71" s="144">
        <v>4.4923217969287187E-2</v>
      </c>
      <c r="F71" s="144">
        <v>5.0888888888888886E-2</v>
      </c>
      <c r="G71" s="144">
        <v>5.9486687455025188E-2</v>
      </c>
      <c r="H71" s="121"/>
      <c r="I71" s="152" t="s">
        <v>95</v>
      </c>
      <c r="J71" s="148">
        <v>7.098765432098765E-2</v>
      </c>
      <c r="K71" s="144">
        <v>0.106</v>
      </c>
      <c r="L71" s="144">
        <v>9.8214285714285712E-2</v>
      </c>
      <c r="M71" s="144">
        <v>9.3888396811337468E-2</v>
      </c>
      <c r="N71" s="66"/>
    </row>
    <row r="72" spans="2:14" s="12" customFormat="1" ht="10.5" customHeight="1" x14ac:dyDescent="0.2">
      <c r="B72" s="64"/>
      <c r="C72" s="149" t="s">
        <v>45</v>
      </c>
      <c r="D72" s="144">
        <v>5.3840445269016698E-2</v>
      </c>
      <c r="E72" s="144">
        <v>5.1730057605005153E-2</v>
      </c>
      <c r="F72" s="144">
        <v>5.7904618850920013E-2</v>
      </c>
      <c r="G72" s="144">
        <v>5.2378664103796255E-2</v>
      </c>
      <c r="H72" s="92"/>
      <c r="I72" s="152" t="s">
        <v>96</v>
      </c>
      <c r="J72" s="148">
        <v>9.3971631205673756E-2</v>
      </c>
      <c r="K72" s="144">
        <v>4.9099836333878884E-2</v>
      </c>
      <c r="L72" s="144">
        <v>3.7300177619893425E-2</v>
      </c>
      <c r="M72" s="144">
        <v>4.0069686411149823E-2</v>
      </c>
      <c r="N72" s="66"/>
    </row>
    <row r="73" spans="2:14" s="12" customFormat="1" ht="10.5" customHeight="1" x14ac:dyDescent="0.2">
      <c r="B73" s="64"/>
      <c r="C73" s="149" t="s">
        <v>197</v>
      </c>
      <c r="D73" s="144">
        <v>1.3986013986013986E-2</v>
      </c>
      <c r="E73" s="144">
        <v>1.7504774029280714E-2</v>
      </c>
      <c r="F73" s="144">
        <v>1.5503875968992248E-2</v>
      </c>
      <c r="G73" s="144">
        <v>1.8620890311318011E-2</v>
      </c>
      <c r="H73" s="92"/>
      <c r="I73" s="152" t="s">
        <v>97</v>
      </c>
      <c r="J73" s="148">
        <v>3.102086858432036E-2</v>
      </c>
      <c r="K73" s="144">
        <v>3.9930555555555552E-2</v>
      </c>
      <c r="L73" s="144">
        <v>6.405990016638935E-2</v>
      </c>
      <c r="M73" s="144">
        <v>5.0590219224283306E-2</v>
      </c>
      <c r="N73" s="66"/>
    </row>
    <row r="74" spans="2:14" s="12" customFormat="1" ht="10.5" customHeight="1" x14ac:dyDescent="0.2">
      <c r="B74" s="64"/>
      <c r="C74" s="149" t="s">
        <v>198</v>
      </c>
      <c r="D74" s="144">
        <v>5.0847457627118647E-2</v>
      </c>
      <c r="E74" s="144">
        <v>5.7603057603057603E-2</v>
      </c>
      <c r="F74" s="144">
        <v>5.5920611505967548E-2</v>
      </c>
      <c r="G74" s="144">
        <v>3.6214953271028034E-2</v>
      </c>
      <c r="H74" s="92"/>
      <c r="N74" s="66"/>
    </row>
    <row r="75" spans="2:14" s="12" customFormat="1" ht="10.5" customHeight="1" x14ac:dyDescent="0.2">
      <c r="B75" s="64"/>
      <c r="C75" s="149" t="s">
        <v>199</v>
      </c>
      <c r="D75" s="144">
        <v>5.6306927960253932E-2</v>
      </c>
      <c r="E75" s="144">
        <v>5.7581018518518517E-2</v>
      </c>
      <c r="F75" s="144">
        <v>7.8799526907155526E-2</v>
      </c>
      <c r="G75" s="144">
        <v>7.6923076923076927E-2</v>
      </c>
      <c r="H75" s="92"/>
      <c r="N75" s="66"/>
    </row>
    <row r="76" spans="2:14" s="12" customFormat="1" ht="10.5" customHeight="1" x14ac:dyDescent="0.2">
      <c r="B76" s="64"/>
      <c r="C76" s="149" t="s">
        <v>200</v>
      </c>
      <c r="D76" s="144">
        <v>7.8621432417878293E-2</v>
      </c>
      <c r="E76" s="144">
        <v>6.7666870789957131E-2</v>
      </c>
      <c r="F76" s="144">
        <v>5.8666666666666666E-2</v>
      </c>
      <c r="G76" s="144">
        <v>6.2443979683298477E-2</v>
      </c>
      <c r="H76" s="92"/>
      <c r="I76" s="73"/>
      <c r="J76" s="73"/>
      <c r="K76" s="123"/>
      <c r="L76" s="123"/>
      <c r="M76" s="123"/>
      <c r="N76" s="66"/>
    </row>
    <row r="77" spans="2:14" s="12" customFormat="1" ht="10.5" customHeight="1" x14ac:dyDescent="0.2">
      <c r="B77" s="64"/>
      <c r="C77" s="149" t="s">
        <v>201</v>
      </c>
      <c r="D77" s="144">
        <v>6.1150391744697115E-2</v>
      </c>
      <c r="E77" s="144">
        <v>4.670379019220406E-2</v>
      </c>
      <c r="F77" s="144">
        <v>6.0211267605633806E-2</v>
      </c>
      <c r="G77" s="144">
        <v>5.9701492537313432E-2</v>
      </c>
      <c r="H77" s="92"/>
      <c r="I77" s="73"/>
      <c r="J77" s="73"/>
      <c r="K77" s="73"/>
      <c r="L77" s="73"/>
      <c r="M77" s="73"/>
      <c r="N77" s="66"/>
    </row>
    <row r="78" spans="2:14" s="12" customFormat="1" ht="10.5" customHeight="1" x14ac:dyDescent="0.2">
      <c r="B78" s="64"/>
      <c r="C78" s="105" t="s">
        <v>54</v>
      </c>
      <c r="D78" s="145">
        <v>5.1720204416864389E-2</v>
      </c>
      <c r="E78" s="145">
        <v>5.2007853770277217E-2</v>
      </c>
      <c r="F78" s="145">
        <v>5.5965825172123881E-2</v>
      </c>
      <c r="G78" s="145">
        <v>5.1656897849339752E-2</v>
      </c>
      <c r="H78" s="92"/>
      <c r="I78" s="73"/>
      <c r="J78" s="73"/>
      <c r="K78" s="73"/>
      <c r="L78" s="73"/>
      <c r="M78" s="73"/>
      <c r="N78" s="66"/>
    </row>
    <row r="79" spans="2:14" s="12" customFormat="1" ht="10.5" customHeight="1" x14ac:dyDescent="0.2">
      <c r="B79" s="64"/>
      <c r="H79" s="92"/>
      <c r="I79" s="73"/>
      <c r="J79" s="73"/>
      <c r="K79" s="73"/>
      <c r="L79" s="73"/>
      <c r="M79" s="73"/>
      <c r="N79" s="66"/>
    </row>
    <row r="80" spans="2:14" s="12" customFormat="1" ht="12" thickBot="1" x14ac:dyDescent="0.25">
      <c r="B80" s="634" t="s">
        <v>1653</v>
      </c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2"/>
    </row>
  </sheetData>
  <mergeCells count="11">
    <mergeCell ref="B1:N1"/>
    <mergeCell ref="C53:G53"/>
    <mergeCell ref="I53:M53"/>
    <mergeCell ref="C67:G67"/>
    <mergeCell ref="I67:M67"/>
    <mergeCell ref="C11:G11"/>
    <mergeCell ref="I11:M11"/>
    <mergeCell ref="C25:G25"/>
    <mergeCell ref="I25:M25"/>
    <mergeCell ref="C39:G39"/>
    <mergeCell ref="I39:M39"/>
  </mergeCells>
  <pageMargins left="0.11811023622047245" right="0.11811023622047245" top="0.74803149606299213" bottom="0.74803149606299213" header="0.31496062992125984" footer="0.31496062992125984"/>
  <pageSetup paperSize="9" scale="4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39997558519241921"/>
    <pageSetUpPr fitToPage="1"/>
  </sheetPr>
  <dimension ref="B1:P42"/>
  <sheetViews>
    <sheetView zoomScaleNormal="100" workbookViewId="0">
      <selection activeCell="J44" sqref="J44"/>
    </sheetView>
  </sheetViews>
  <sheetFormatPr defaultRowHeight="11.25" x14ac:dyDescent="0.25"/>
  <cols>
    <col min="1" max="1" width="5.5703125" style="24" customWidth="1"/>
    <col min="2" max="2" width="6" style="24" customWidth="1"/>
    <col min="3" max="3" width="29.28515625" style="98" customWidth="1"/>
    <col min="4" max="8" width="14.140625" style="24" customWidth="1"/>
    <col min="9" max="9" width="6.140625" style="24" customWidth="1"/>
    <col min="10" max="10" width="30" style="98" bestFit="1" customWidth="1"/>
    <col min="11" max="15" width="14.140625" style="24" customWidth="1"/>
    <col min="16" max="16" width="7.28515625" style="24" customWidth="1"/>
    <col min="17" max="16384" width="9.140625" style="24"/>
  </cols>
  <sheetData>
    <row r="1" spans="2:16" ht="15.75" x14ac:dyDescent="0.25">
      <c r="B1" s="745" t="s">
        <v>194</v>
      </c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  <c r="N1" s="865"/>
      <c r="O1" s="865"/>
      <c r="P1" s="893"/>
    </row>
    <row r="2" spans="2:16" s="167" customFormat="1" ht="15.75" x14ac:dyDescent="0.25">
      <c r="B2" s="165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6"/>
    </row>
    <row r="3" spans="2:16" s="167" customFormat="1" ht="12.75" customHeight="1" x14ac:dyDescent="0.25">
      <c r="B3" s="165"/>
      <c r="C3" s="843" t="s">
        <v>19</v>
      </c>
      <c r="D3" s="892"/>
      <c r="E3" s="892"/>
      <c r="F3" s="892"/>
      <c r="G3" s="164"/>
      <c r="H3" s="164"/>
      <c r="I3" s="164"/>
      <c r="J3" s="164"/>
      <c r="K3" s="164"/>
      <c r="L3" s="164"/>
      <c r="M3" s="164"/>
      <c r="N3" s="164"/>
      <c r="O3" s="164"/>
      <c r="P3" s="166"/>
    </row>
    <row r="4" spans="2:16" s="167" customFormat="1" ht="12.75" customHeight="1" x14ac:dyDescent="0.25">
      <c r="B4" s="165"/>
      <c r="C4" s="19" t="s">
        <v>193</v>
      </c>
      <c r="D4" s="50">
        <v>2016</v>
      </c>
      <c r="E4" s="51">
        <v>2017</v>
      </c>
      <c r="F4" s="51">
        <v>2018</v>
      </c>
      <c r="G4" s="164"/>
      <c r="H4" s="164"/>
      <c r="I4" s="164"/>
      <c r="J4" s="164"/>
      <c r="K4" s="164"/>
      <c r="L4" s="164"/>
      <c r="M4" s="164"/>
      <c r="N4" s="164"/>
      <c r="O4" s="164"/>
      <c r="P4" s="166"/>
    </row>
    <row r="5" spans="2:16" s="167" customFormat="1" ht="12.75" customHeight="1" x14ac:dyDescent="0.25">
      <c r="B5" s="165"/>
      <c r="C5" s="136" t="s">
        <v>15</v>
      </c>
      <c r="D5" s="155">
        <v>39840</v>
      </c>
      <c r="E5" s="154">
        <v>33678</v>
      </c>
      <c r="F5" s="154">
        <v>33085</v>
      </c>
      <c r="G5" s="164"/>
      <c r="H5" s="164"/>
      <c r="I5" s="164"/>
      <c r="J5" s="164"/>
      <c r="K5" s="164"/>
      <c r="L5" s="164"/>
      <c r="M5" s="164"/>
      <c r="N5" s="164"/>
      <c r="O5" s="164"/>
      <c r="P5" s="166"/>
    </row>
    <row r="6" spans="2:16" s="167" customFormat="1" ht="12.75" customHeight="1" x14ac:dyDescent="0.25">
      <c r="B6" s="165"/>
      <c r="C6" s="136" t="s">
        <v>16</v>
      </c>
      <c r="D6" s="155">
        <v>336847</v>
      </c>
      <c r="E6" s="154">
        <v>309797</v>
      </c>
      <c r="F6" s="154">
        <v>324925</v>
      </c>
      <c r="G6" s="164"/>
      <c r="H6" s="164"/>
      <c r="I6" s="164"/>
      <c r="J6" s="164"/>
      <c r="K6" s="164"/>
      <c r="L6" s="164"/>
      <c r="M6" s="164"/>
      <c r="N6" s="164"/>
      <c r="O6" s="164"/>
      <c r="P6" s="166"/>
    </row>
    <row r="7" spans="2:16" s="167" customFormat="1" ht="12.75" customHeight="1" x14ac:dyDescent="0.25">
      <c r="B7" s="165"/>
      <c r="C7" s="136" t="s">
        <v>17</v>
      </c>
      <c r="D7" s="155">
        <v>131403</v>
      </c>
      <c r="E7" s="154">
        <v>136260</v>
      </c>
      <c r="F7" s="154">
        <v>139013</v>
      </c>
      <c r="G7" s="164"/>
      <c r="H7" s="164"/>
      <c r="I7" s="164"/>
      <c r="J7" s="164"/>
      <c r="K7" s="164"/>
      <c r="L7" s="164"/>
      <c r="M7" s="164"/>
      <c r="N7" s="164"/>
      <c r="O7" s="164"/>
      <c r="P7" s="166"/>
    </row>
    <row r="8" spans="2:16" s="167" customFormat="1" ht="12.75" customHeight="1" x14ac:dyDescent="0.25">
      <c r="B8" s="165"/>
      <c r="C8" s="136" t="s">
        <v>18</v>
      </c>
      <c r="D8" s="155">
        <v>11750</v>
      </c>
      <c r="E8" s="154">
        <v>13660</v>
      </c>
      <c r="F8" s="154">
        <v>15034</v>
      </c>
      <c r="G8" s="164"/>
      <c r="H8" s="164"/>
      <c r="I8" s="164"/>
      <c r="J8" s="164"/>
      <c r="K8" s="164"/>
      <c r="L8" s="164"/>
      <c r="M8" s="164"/>
      <c r="N8" s="164"/>
      <c r="O8" s="164"/>
      <c r="P8" s="166"/>
    </row>
    <row r="9" spans="2:16" s="167" customFormat="1" ht="12.75" customHeight="1" x14ac:dyDescent="0.25">
      <c r="B9" s="165"/>
      <c r="C9" s="105" t="s">
        <v>14</v>
      </c>
      <c r="D9" s="103">
        <f t="shared" ref="D9:E9" si="0">SUM(D5:D8)</f>
        <v>519840</v>
      </c>
      <c r="E9" s="101">
        <f t="shared" si="0"/>
        <v>493395</v>
      </c>
      <c r="F9" s="101">
        <f t="shared" ref="F9" si="1">SUM(F5:F8)</f>
        <v>512057</v>
      </c>
      <c r="G9" s="164"/>
      <c r="H9" s="164"/>
      <c r="I9" s="164"/>
      <c r="J9" s="164"/>
      <c r="K9" s="164"/>
      <c r="L9" s="164"/>
      <c r="M9" s="164"/>
      <c r="N9" s="164"/>
      <c r="O9" s="164"/>
      <c r="P9" s="166"/>
    </row>
    <row r="10" spans="2:16" s="167" customFormat="1" ht="12.75" customHeight="1" x14ac:dyDescent="0.25">
      <c r="B10" s="165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6"/>
    </row>
    <row r="11" spans="2:16" x14ac:dyDescent="0.25">
      <c r="B11" s="106"/>
      <c r="C11" s="107"/>
      <c r="D11" s="74"/>
      <c r="E11" s="74"/>
      <c r="F11" s="74"/>
      <c r="G11" s="74"/>
      <c r="H11" s="74"/>
      <c r="I11" s="74"/>
      <c r="J11" s="107"/>
      <c r="K11" s="74"/>
      <c r="L11" s="74"/>
      <c r="M11" s="74"/>
      <c r="N11" s="74"/>
      <c r="O11" s="74"/>
      <c r="P11" s="108"/>
    </row>
    <row r="12" spans="2:16" ht="12" customHeight="1" x14ac:dyDescent="0.25">
      <c r="B12" s="106"/>
      <c r="C12" s="842">
        <v>2017</v>
      </c>
      <c r="D12" s="842"/>
      <c r="E12" s="842"/>
      <c r="F12" s="842"/>
      <c r="G12" s="842"/>
      <c r="H12" s="842"/>
      <c r="I12" s="74"/>
      <c r="J12" s="842">
        <v>2018</v>
      </c>
      <c r="K12" s="842"/>
      <c r="L12" s="842"/>
      <c r="M12" s="842"/>
      <c r="N12" s="842"/>
      <c r="O12" s="842"/>
      <c r="P12" s="108"/>
    </row>
    <row r="13" spans="2:16" ht="12" customHeight="1" x14ac:dyDescent="0.25">
      <c r="B13" s="106"/>
      <c r="C13" s="100"/>
      <c r="D13" s="51" t="s">
        <v>83</v>
      </c>
      <c r="E13" s="51" t="s">
        <v>84</v>
      </c>
      <c r="F13" s="51" t="s">
        <v>85</v>
      </c>
      <c r="G13" s="51" t="s">
        <v>86</v>
      </c>
      <c r="H13" s="51" t="s">
        <v>87</v>
      </c>
      <c r="I13" s="74"/>
      <c r="J13" s="19" t="s">
        <v>23</v>
      </c>
      <c r="K13" s="50" t="s">
        <v>83</v>
      </c>
      <c r="L13" s="51" t="s">
        <v>84</v>
      </c>
      <c r="M13" s="51" t="s">
        <v>85</v>
      </c>
      <c r="N13" s="51" t="s">
        <v>86</v>
      </c>
      <c r="O13" s="51" t="s">
        <v>117</v>
      </c>
      <c r="P13" s="108"/>
    </row>
    <row r="14" spans="2:16" ht="12" customHeight="1" x14ac:dyDescent="0.25">
      <c r="B14" s="106"/>
      <c r="C14" s="112" t="s">
        <v>20</v>
      </c>
      <c r="D14" s="514">
        <f>SUM(D15:D16)</f>
        <v>7137</v>
      </c>
      <c r="E14" s="514">
        <f t="shared" ref="E14" si="2">SUM(E15:E16)</f>
        <v>55552</v>
      </c>
      <c r="F14" s="514">
        <f t="shared" ref="F14" si="3">SUM(F15:F16)</f>
        <v>15475</v>
      </c>
      <c r="G14" s="514">
        <f t="shared" ref="G14" si="4">SUM(G15:G16)</f>
        <v>3537</v>
      </c>
      <c r="H14" s="514">
        <f t="shared" ref="H14" si="5">SUM(H15:H16)</f>
        <v>81701</v>
      </c>
      <c r="I14" s="74"/>
      <c r="J14" s="517" t="s">
        <v>20</v>
      </c>
      <c r="K14" s="515">
        <f>SUM(K15:K16)</f>
        <v>8273</v>
      </c>
      <c r="L14" s="514">
        <f t="shared" ref="L14:O14" si="6">SUM(L15:L16)</f>
        <v>57190</v>
      </c>
      <c r="M14" s="514">
        <f t="shared" si="6"/>
        <v>15580</v>
      </c>
      <c r="N14" s="514">
        <f t="shared" si="6"/>
        <v>3480</v>
      </c>
      <c r="O14" s="514">
        <f t="shared" si="6"/>
        <v>84523</v>
      </c>
      <c r="P14" s="108"/>
    </row>
    <row r="15" spans="2:16" ht="12" customHeight="1" x14ac:dyDescent="0.25">
      <c r="B15" s="106"/>
      <c r="C15" s="99" t="s">
        <v>66</v>
      </c>
      <c r="D15" s="95">
        <v>4573</v>
      </c>
      <c r="E15" s="95">
        <v>27821</v>
      </c>
      <c r="F15" s="95">
        <v>8155</v>
      </c>
      <c r="G15" s="95">
        <v>1969</v>
      </c>
      <c r="H15" s="95">
        <f>SUM(D15:G15)</f>
        <v>42518</v>
      </c>
      <c r="I15" s="74"/>
      <c r="J15" s="104" t="s">
        <v>66</v>
      </c>
      <c r="K15" s="102">
        <v>5327</v>
      </c>
      <c r="L15" s="95">
        <v>28593</v>
      </c>
      <c r="M15" s="95">
        <v>8024</v>
      </c>
      <c r="N15" s="95">
        <v>1834</v>
      </c>
      <c r="O15" s="95">
        <v>43778</v>
      </c>
      <c r="P15" s="108"/>
    </row>
    <row r="16" spans="2:16" ht="12" customHeight="1" x14ac:dyDescent="0.25">
      <c r="B16" s="106"/>
      <c r="C16" s="99" t="s">
        <v>67</v>
      </c>
      <c r="D16" s="95">
        <v>2564</v>
      </c>
      <c r="E16" s="95">
        <v>27731</v>
      </c>
      <c r="F16" s="95">
        <v>7320</v>
      </c>
      <c r="G16" s="95">
        <v>1568</v>
      </c>
      <c r="H16" s="95">
        <f t="shared" ref="H16:H19" si="7">SUM(D16:G16)</f>
        <v>39183</v>
      </c>
      <c r="I16" s="74"/>
      <c r="J16" s="104" t="s">
        <v>67</v>
      </c>
      <c r="K16" s="102">
        <v>2946</v>
      </c>
      <c r="L16" s="95">
        <v>28597</v>
      </c>
      <c r="M16" s="95">
        <v>7556</v>
      </c>
      <c r="N16" s="95">
        <v>1646</v>
      </c>
      <c r="O16" s="95">
        <v>40745</v>
      </c>
      <c r="P16" s="108"/>
    </row>
    <row r="17" spans="2:16" ht="12" customHeight="1" x14ac:dyDescent="0.25">
      <c r="B17" s="106"/>
      <c r="C17" s="112" t="s">
        <v>21</v>
      </c>
      <c r="D17" s="514">
        <f>SUM(D18:D19)</f>
        <v>12094</v>
      </c>
      <c r="E17" s="514">
        <f t="shared" ref="E17" si="8">SUM(E18:E19)</f>
        <v>55562</v>
      </c>
      <c r="F17" s="514">
        <f t="shared" ref="F17" si="9">SUM(F18:F19)</f>
        <v>17650</v>
      </c>
      <c r="G17" s="514">
        <f t="shared" ref="G17" si="10">SUM(G18:G19)</f>
        <v>1251</v>
      </c>
      <c r="H17" s="514">
        <f t="shared" si="7"/>
        <v>86557</v>
      </c>
      <c r="I17" s="74"/>
      <c r="J17" s="517" t="s">
        <v>21</v>
      </c>
      <c r="K17" s="515">
        <f>SUM(K18:K19)</f>
        <v>11419</v>
      </c>
      <c r="L17" s="514">
        <f t="shared" ref="L17:N17" si="11">SUM(L18:L19)</f>
        <v>57644</v>
      </c>
      <c r="M17" s="514">
        <f t="shared" si="11"/>
        <v>18828</v>
      </c>
      <c r="N17" s="514">
        <f t="shared" si="11"/>
        <v>1861</v>
      </c>
      <c r="O17" s="514">
        <f t="shared" ref="O17" si="12">SUM(K17:N17)</f>
        <v>89752</v>
      </c>
      <c r="P17" s="108"/>
    </row>
    <row r="18" spans="2:16" ht="12" customHeight="1" x14ac:dyDescent="0.25">
      <c r="B18" s="106"/>
      <c r="C18" s="99" t="s">
        <v>64</v>
      </c>
      <c r="D18" s="95">
        <v>8297</v>
      </c>
      <c r="E18" s="95">
        <v>33764</v>
      </c>
      <c r="F18" s="95">
        <v>12509</v>
      </c>
      <c r="G18" s="95">
        <v>1202</v>
      </c>
      <c r="H18" s="95">
        <f t="shared" si="7"/>
        <v>55772</v>
      </c>
      <c r="I18" s="74"/>
      <c r="J18" s="104" t="s">
        <v>64</v>
      </c>
      <c r="K18" s="102">
        <v>8328</v>
      </c>
      <c r="L18" s="95">
        <v>34904</v>
      </c>
      <c r="M18" s="95">
        <v>13079</v>
      </c>
      <c r="N18" s="95">
        <v>1806</v>
      </c>
      <c r="O18" s="95">
        <v>58117</v>
      </c>
      <c r="P18" s="108"/>
    </row>
    <row r="19" spans="2:16" ht="12" customHeight="1" x14ac:dyDescent="0.25">
      <c r="B19" s="106"/>
      <c r="C19" s="99" t="s">
        <v>65</v>
      </c>
      <c r="D19" s="95">
        <v>3797</v>
      </c>
      <c r="E19" s="95">
        <v>21798</v>
      </c>
      <c r="F19" s="95">
        <v>5141</v>
      </c>
      <c r="G19" s="95">
        <v>49</v>
      </c>
      <c r="H19" s="95">
        <f t="shared" si="7"/>
        <v>30785</v>
      </c>
      <c r="I19" s="74"/>
      <c r="J19" s="104" t="s">
        <v>65</v>
      </c>
      <c r="K19" s="102">
        <v>3091</v>
      </c>
      <c r="L19" s="95">
        <v>22740</v>
      </c>
      <c r="M19" s="95">
        <v>5749</v>
      </c>
      <c r="N19" s="95">
        <v>55</v>
      </c>
      <c r="O19" s="95">
        <v>31635</v>
      </c>
      <c r="P19" s="108"/>
    </row>
    <row r="20" spans="2:16" ht="12" customHeight="1" x14ac:dyDescent="0.25">
      <c r="B20" s="109"/>
      <c r="C20" s="112" t="s">
        <v>45</v>
      </c>
      <c r="D20" s="514">
        <f>+D21+D24+D29+D34+D37</f>
        <v>14447</v>
      </c>
      <c r="E20" s="514">
        <f>+E21+E24+E29+E34+E37</f>
        <v>198683</v>
      </c>
      <c r="F20" s="514">
        <f>+F21+F24+F29+F34+F37</f>
        <v>103135</v>
      </c>
      <c r="G20" s="514">
        <f>+G21+G24+G29+G34+G37</f>
        <v>8872</v>
      </c>
      <c r="H20" s="514">
        <f>+H21+H24+H29+H34+H37</f>
        <v>325137</v>
      </c>
      <c r="I20" s="74"/>
      <c r="J20" s="517" t="s">
        <v>34</v>
      </c>
      <c r="K20" s="515">
        <f>K21</f>
        <v>2201</v>
      </c>
      <c r="L20" s="514">
        <f t="shared" ref="L20:O20" si="13">L21</f>
        <v>12583</v>
      </c>
      <c r="M20" s="514">
        <f t="shared" si="13"/>
        <v>2737</v>
      </c>
      <c r="N20" s="514">
        <f t="shared" si="13"/>
        <v>146</v>
      </c>
      <c r="O20" s="514">
        <f t="shared" si="13"/>
        <v>17667</v>
      </c>
      <c r="P20" s="108"/>
    </row>
    <row r="21" spans="2:16" ht="12" customHeight="1" x14ac:dyDescent="0.25">
      <c r="B21" s="106"/>
      <c r="C21" s="513" t="s">
        <v>49</v>
      </c>
      <c r="D21" s="512">
        <f>D22+D23</f>
        <v>310</v>
      </c>
      <c r="E21" s="512">
        <f t="shared" ref="E21:H21" si="14">E22+E23</f>
        <v>18848</v>
      </c>
      <c r="F21" s="512">
        <f t="shared" si="14"/>
        <v>9153</v>
      </c>
      <c r="G21" s="512">
        <f t="shared" si="14"/>
        <v>519</v>
      </c>
      <c r="H21" s="512">
        <f t="shared" si="14"/>
        <v>28830</v>
      </c>
      <c r="I21" s="74"/>
      <c r="J21" s="104" t="s">
        <v>118</v>
      </c>
      <c r="K21" s="102">
        <v>2201</v>
      </c>
      <c r="L21" s="95">
        <v>12583</v>
      </c>
      <c r="M21" s="95">
        <v>2737</v>
      </c>
      <c r="N21" s="95">
        <v>146</v>
      </c>
      <c r="O21" s="95">
        <v>17667</v>
      </c>
      <c r="P21" s="108"/>
    </row>
    <row r="22" spans="2:16" ht="12" customHeight="1" x14ac:dyDescent="0.25">
      <c r="B22" s="106"/>
      <c r="C22" s="99" t="s">
        <v>68</v>
      </c>
      <c r="D22" s="95">
        <v>250</v>
      </c>
      <c r="E22" s="95">
        <v>13481</v>
      </c>
      <c r="F22" s="95">
        <v>7993</v>
      </c>
      <c r="G22" s="95">
        <v>504</v>
      </c>
      <c r="H22" s="95">
        <f>SUM(D22:G22)</f>
        <v>22228</v>
      </c>
      <c r="I22" s="74"/>
      <c r="J22" s="517" t="s">
        <v>45</v>
      </c>
      <c r="K22" s="515">
        <f>+K23+K26+K30+K35+K38</f>
        <v>11192</v>
      </c>
      <c r="L22" s="514">
        <f>+L23+L26+L30+L35+L38</f>
        <v>197508</v>
      </c>
      <c r="M22" s="514">
        <f>+M23+M26+M30+M35+M38</f>
        <v>101868</v>
      </c>
      <c r="N22" s="514">
        <f>+N23+N26+N30+N35+N38</f>
        <v>9547</v>
      </c>
      <c r="O22" s="514">
        <f>+O23+O26+O30+O35+O38</f>
        <v>320115</v>
      </c>
      <c r="P22" s="108"/>
    </row>
    <row r="23" spans="2:16" ht="12" customHeight="1" x14ac:dyDescent="0.25">
      <c r="B23" s="106"/>
      <c r="C23" s="99" t="s">
        <v>69</v>
      </c>
      <c r="D23" s="95">
        <v>60</v>
      </c>
      <c r="E23" s="95">
        <v>5367</v>
      </c>
      <c r="F23" s="95">
        <v>1160</v>
      </c>
      <c r="G23" s="95">
        <v>15</v>
      </c>
      <c r="H23" s="95">
        <f>SUM(D23:G23)</f>
        <v>6602</v>
      </c>
      <c r="I23" s="74"/>
      <c r="J23" s="380" t="s">
        <v>49</v>
      </c>
      <c r="K23" s="516">
        <f>SUM(K24:K25)</f>
        <v>294</v>
      </c>
      <c r="L23" s="512">
        <f>SUM(L24:L25)</f>
        <v>19700</v>
      </c>
      <c r="M23" s="512">
        <f>SUM(M24:M25)</f>
        <v>9327</v>
      </c>
      <c r="N23" s="512">
        <f>SUM(N24:N25)</f>
        <v>577</v>
      </c>
      <c r="O23" s="512">
        <f>SUM(O24:O25)</f>
        <v>29898</v>
      </c>
      <c r="P23" s="108"/>
    </row>
    <row r="24" spans="2:16" ht="12" customHeight="1" x14ac:dyDescent="0.25">
      <c r="B24" s="106"/>
      <c r="C24" s="513" t="s">
        <v>50</v>
      </c>
      <c r="D24" s="512">
        <f>D25+D26+D27+D28</f>
        <v>6187</v>
      </c>
      <c r="E24" s="512">
        <f t="shared" ref="E24:H24" si="15">E25+E26+E27+E28</f>
        <v>68166</v>
      </c>
      <c r="F24" s="512">
        <f t="shared" si="15"/>
        <v>27405</v>
      </c>
      <c r="G24" s="512">
        <f t="shared" si="15"/>
        <v>2032</v>
      </c>
      <c r="H24" s="512">
        <f t="shared" si="15"/>
        <v>103790</v>
      </c>
      <c r="I24" s="74"/>
      <c r="J24" s="104" t="s">
        <v>68</v>
      </c>
      <c r="K24" s="102">
        <v>237</v>
      </c>
      <c r="L24" s="95">
        <v>14411</v>
      </c>
      <c r="M24" s="95">
        <v>8279</v>
      </c>
      <c r="N24" s="95">
        <v>562</v>
      </c>
      <c r="O24" s="95">
        <v>23489</v>
      </c>
      <c r="P24" s="108"/>
    </row>
    <row r="25" spans="2:16" ht="12" customHeight="1" x14ac:dyDescent="0.25">
      <c r="B25" s="106"/>
      <c r="C25" s="99" t="s">
        <v>70</v>
      </c>
      <c r="D25" s="95">
        <v>1258</v>
      </c>
      <c r="E25" s="95">
        <v>19424</v>
      </c>
      <c r="F25" s="95">
        <v>8870</v>
      </c>
      <c r="G25" s="95">
        <v>459</v>
      </c>
      <c r="H25" s="95">
        <f>SUM(D25:G25)</f>
        <v>30011</v>
      </c>
      <c r="I25" s="74"/>
      <c r="J25" s="104" t="s">
        <v>69</v>
      </c>
      <c r="K25" s="102">
        <v>57</v>
      </c>
      <c r="L25" s="95">
        <v>5289</v>
      </c>
      <c r="M25" s="95">
        <v>1048</v>
      </c>
      <c r="N25" s="95">
        <v>15</v>
      </c>
      <c r="O25" s="95">
        <v>6409</v>
      </c>
      <c r="P25" s="108"/>
    </row>
    <row r="26" spans="2:16" ht="12" customHeight="1" x14ac:dyDescent="0.25">
      <c r="B26" s="106"/>
      <c r="C26" s="99" t="s">
        <v>71</v>
      </c>
      <c r="D26" s="95">
        <v>1334</v>
      </c>
      <c r="E26" s="95">
        <v>17466</v>
      </c>
      <c r="F26" s="95">
        <v>10418</v>
      </c>
      <c r="G26" s="95">
        <v>1295</v>
      </c>
      <c r="H26" s="95">
        <f>SUM(D26:G26)</f>
        <v>30513</v>
      </c>
      <c r="I26" s="74"/>
      <c r="J26" s="380" t="s">
        <v>50</v>
      </c>
      <c r="K26" s="516">
        <f>SUM(K27:K29)</f>
        <v>4028</v>
      </c>
      <c r="L26" s="512">
        <f>SUM(L27:L29)</f>
        <v>57851</v>
      </c>
      <c r="M26" s="512">
        <f>SUM(M27:M29)</f>
        <v>25941</v>
      </c>
      <c r="N26" s="512">
        <f>SUM(N27:N29)</f>
        <v>2276</v>
      </c>
      <c r="O26" s="512">
        <f>SUM(O27:O29)</f>
        <v>90096</v>
      </c>
      <c r="P26" s="108"/>
    </row>
    <row r="27" spans="2:16" ht="12" customHeight="1" x14ac:dyDescent="0.25">
      <c r="B27" s="106"/>
      <c r="C27" s="99" t="s">
        <v>81</v>
      </c>
      <c r="D27" s="95">
        <v>2023</v>
      </c>
      <c r="E27" s="95">
        <v>12094</v>
      </c>
      <c r="F27" s="95">
        <v>2700</v>
      </c>
      <c r="G27" s="95">
        <v>115</v>
      </c>
      <c r="H27" s="95">
        <f>SUM(D27:G27)</f>
        <v>16932</v>
      </c>
      <c r="I27" s="74"/>
      <c r="J27" s="104" t="s">
        <v>70</v>
      </c>
      <c r="K27" s="102">
        <v>1267</v>
      </c>
      <c r="L27" s="95">
        <v>19467</v>
      </c>
      <c r="M27" s="95">
        <v>9374</v>
      </c>
      <c r="N27" s="95">
        <v>494</v>
      </c>
      <c r="O27" s="95">
        <v>30602</v>
      </c>
      <c r="P27" s="108"/>
    </row>
    <row r="28" spans="2:16" ht="12" customHeight="1" x14ac:dyDescent="0.25">
      <c r="B28" s="106"/>
      <c r="C28" s="99" t="s">
        <v>72</v>
      </c>
      <c r="D28" s="95">
        <v>1572</v>
      </c>
      <c r="E28" s="95">
        <v>19182</v>
      </c>
      <c r="F28" s="95">
        <v>5417</v>
      </c>
      <c r="G28" s="95">
        <v>163</v>
      </c>
      <c r="H28" s="95">
        <f>SUM(D28:G28)</f>
        <v>26334</v>
      </c>
      <c r="I28" s="74"/>
      <c r="J28" s="104" t="s">
        <v>71</v>
      </c>
      <c r="K28" s="102">
        <v>1036</v>
      </c>
      <c r="L28" s="95">
        <v>16292</v>
      </c>
      <c r="M28" s="95">
        <v>10627</v>
      </c>
      <c r="N28" s="95">
        <v>1606</v>
      </c>
      <c r="O28" s="95">
        <v>29561</v>
      </c>
      <c r="P28" s="108"/>
    </row>
    <row r="29" spans="2:16" ht="12" customHeight="1" x14ac:dyDescent="0.25">
      <c r="B29" s="106"/>
      <c r="C29" s="513" t="s">
        <v>51</v>
      </c>
      <c r="D29" s="512">
        <f>D33+D32+D31+D30</f>
        <v>2723</v>
      </c>
      <c r="E29" s="512">
        <f t="shared" ref="E29:H29" si="16">E33+E32+E31+E30</f>
        <v>46271</v>
      </c>
      <c r="F29" s="512">
        <f t="shared" si="16"/>
        <v>28737</v>
      </c>
      <c r="G29" s="512">
        <f t="shared" si="16"/>
        <v>3310</v>
      </c>
      <c r="H29" s="512">
        <f t="shared" si="16"/>
        <v>81041</v>
      </c>
      <c r="I29" s="74"/>
      <c r="J29" s="104" t="s">
        <v>72</v>
      </c>
      <c r="K29" s="102">
        <v>1725</v>
      </c>
      <c r="L29" s="95">
        <v>22092</v>
      </c>
      <c r="M29" s="95">
        <v>5940</v>
      </c>
      <c r="N29" s="95">
        <v>176</v>
      </c>
      <c r="O29" s="95">
        <v>29933</v>
      </c>
      <c r="P29" s="108"/>
    </row>
    <row r="30" spans="2:16" ht="12" customHeight="1" x14ac:dyDescent="0.25">
      <c r="B30" s="106"/>
      <c r="C30" s="99" t="s">
        <v>73</v>
      </c>
      <c r="D30" s="95">
        <v>191</v>
      </c>
      <c r="E30" s="95">
        <v>13382</v>
      </c>
      <c r="F30" s="95">
        <v>12173</v>
      </c>
      <c r="G30" s="95">
        <v>919</v>
      </c>
      <c r="H30" s="95">
        <f>SUM(D30:G30)</f>
        <v>26665</v>
      </c>
      <c r="I30" s="74"/>
      <c r="J30" s="380" t="s">
        <v>51</v>
      </c>
      <c r="K30" s="516">
        <f>SUM(K31:K34)</f>
        <v>2374</v>
      </c>
      <c r="L30" s="512">
        <f>SUM(L31:L34)</f>
        <v>52012</v>
      </c>
      <c r="M30" s="512">
        <f>SUM(M31:M34)</f>
        <v>28712</v>
      </c>
      <c r="N30" s="512">
        <f>SUM(N31:N34)</f>
        <v>3494</v>
      </c>
      <c r="O30" s="512">
        <f>SUM(O31:O34)</f>
        <v>86592</v>
      </c>
      <c r="P30" s="108"/>
    </row>
    <row r="31" spans="2:16" ht="12" customHeight="1" x14ac:dyDescent="0.25">
      <c r="B31" s="106"/>
      <c r="C31" s="99" t="s">
        <v>74</v>
      </c>
      <c r="D31" s="95">
        <v>1435</v>
      </c>
      <c r="E31" s="95">
        <v>18289</v>
      </c>
      <c r="F31" s="95">
        <v>13138</v>
      </c>
      <c r="G31" s="95">
        <v>2267</v>
      </c>
      <c r="H31" s="95">
        <f>SUM(D31:G31)</f>
        <v>35129</v>
      </c>
      <c r="I31" s="74"/>
      <c r="J31" s="104" t="s">
        <v>73</v>
      </c>
      <c r="K31" s="102">
        <v>213</v>
      </c>
      <c r="L31" s="95">
        <v>15298</v>
      </c>
      <c r="M31" s="95">
        <v>10690</v>
      </c>
      <c r="N31" s="95">
        <v>787</v>
      </c>
      <c r="O31" s="95">
        <v>26988</v>
      </c>
      <c r="P31" s="108"/>
    </row>
    <row r="32" spans="2:16" ht="12" customHeight="1" x14ac:dyDescent="0.25">
      <c r="B32" s="106"/>
      <c r="C32" s="99" t="s">
        <v>75</v>
      </c>
      <c r="D32" s="95">
        <v>352</v>
      </c>
      <c r="E32" s="95">
        <v>6656</v>
      </c>
      <c r="F32" s="95">
        <v>2454</v>
      </c>
      <c r="G32" s="95">
        <v>102</v>
      </c>
      <c r="H32" s="95">
        <f>SUM(D32:G32)</f>
        <v>9564</v>
      </c>
      <c r="I32" s="74"/>
      <c r="J32" s="104" t="s">
        <v>74</v>
      </c>
      <c r="K32" s="102">
        <v>1226</v>
      </c>
      <c r="L32" s="95">
        <v>21718</v>
      </c>
      <c r="M32" s="95">
        <v>14312</v>
      </c>
      <c r="N32" s="95">
        <v>2573</v>
      </c>
      <c r="O32" s="95">
        <v>39829</v>
      </c>
      <c r="P32" s="108"/>
    </row>
    <row r="33" spans="2:16" ht="12" customHeight="1" x14ac:dyDescent="0.25">
      <c r="B33" s="106"/>
      <c r="C33" s="99" t="s">
        <v>76</v>
      </c>
      <c r="D33" s="95">
        <v>745</v>
      </c>
      <c r="E33" s="95">
        <v>7944</v>
      </c>
      <c r="F33" s="95">
        <v>972</v>
      </c>
      <c r="G33" s="95">
        <v>22</v>
      </c>
      <c r="H33" s="95">
        <f>SUM(D33:G33)</f>
        <v>9683</v>
      </c>
      <c r="I33" s="74"/>
      <c r="J33" s="104" t="s">
        <v>75</v>
      </c>
      <c r="K33" s="102">
        <v>419</v>
      </c>
      <c r="L33" s="95">
        <v>6964</v>
      </c>
      <c r="M33" s="95">
        <v>2687</v>
      </c>
      <c r="N33" s="95">
        <v>112</v>
      </c>
      <c r="O33" s="95">
        <v>10182</v>
      </c>
      <c r="P33" s="108"/>
    </row>
    <row r="34" spans="2:16" ht="12" customHeight="1" x14ac:dyDescent="0.25">
      <c r="B34" s="106"/>
      <c r="C34" s="513" t="s">
        <v>52</v>
      </c>
      <c r="D34" s="512">
        <f>D36+D35</f>
        <v>1908</v>
      </c>
      <c r="E34" s="512">
        <f t="shared" ref="E34:H34" si="17">E36+E35</f>
        <v>23016</v>
      </c>
      <c r="F34" s="512">
        <f t="shared" si="17"/>
        <v>15390</v>
      </c>
      <c r="G34" s="512">
        <f t="shared" si="17"/>
        <v>1475</v>
      </c>
      <c r="H34" s="512">
        <f t="shared" si="17"/>
        <v>41789</v>
      </c>
      <c r="I34" s="74"/>
      <c r="J34" s="104" t="s">
        <v>76</v>
      </c>
      <c r="K34" s="102">
        <v>516</v>
      </c>
      <c r="L34" s="95">
        <v>8032</v>
      </c>
      <c r="M34" s="95">
        <v>1023</v>
      </c>
      <c r="N34" s="95">
        <v>22</v>
      </c>
      <c r="O34" s="95">
        <v>9593</v>
      </c>
      <c r="P34" s="108"/>
    </row>
    <row r="35" spans="2:16" ht="12" customHeight="1" x14ac:dyDescent="0.25">
      <c r="B35" s="106"/>
      <c r="C35" s="99" t="s">
        <v>79</v>
      </c>
      <c r="D35" s="95">
        <v>1845</v>
      </c>
      <c r="E35" s="95">
        <v>20661</v>
      </c>
      <c r="F35" s="95">
        <v>15182</v>
      </c>
      <c r="G35" s="95">
        <v>1463</v>
      </c>
      <c r="H35" s="95">
        <f>SUM(D35:G35)</f>
        <v>39151</v>
      </c>
      <c r="I35" s="74"/>
      <c r="J35" s="380" t="s">
        <v>52</v>
      </c>
      <c r="K35" s="516">
        <f>SUM(K36:K37)</f>
        <v>2140</v>
      </c>
      <c r="L35" s="512">
        <f>SUM(L36:L37)</f>
        <v>25308</v>
      </c>
      <c r="M35" s="512">
        <f>SUM(M36:M37)</f>
        <v>14497</v>
      </c>
      <c r="N35" s="512">
        <f>SUM(N36:N37)</f>
        <v>1444</v>
      </c>
      <c r="O35" s="512">
        <f>SUM(O36:O37)</f>
        <v>43389</v>
      </c>
      <c r="P35" s="108"/>
    </row>
    <row r="36" spans="2:16" ht="12" customHeight="1" x14ac:dyDescent="0.25">
      <c r="B36" s="106"/>
      <c r="C36" s="99" t="s">
        <v>77</v>
      </c>
      <c r="D36" s="95">
        <v>63</v>
      </c>
      <c r="E36" s="95">
        <v>2355</v>
      </c>
      <c r="F36" s="95">
        <v>208</v>
      </c>
      <c r="G36" s="95">
        <v>12</v>
      </c>
      <c r="H36" s="95">
        <f>SUM(D36:G36)</f>
        <v>2638</v>
      </c>
      <c r="I36" s="74"/>
      <c r="J36" s="104" t="s">
        <v>79</v>
      </c>
      <c r="K36" s="102">
        <v>2087</v>
      </c>
      <c r="L36" s="95">
        <v>22447</v>
      </c>
      <c r="M36" s="95">
        <v>14168</v>
      </c>
      <c r="N36" s="95">
        <v>1426</v>
      </c>
      <c r="O36" s="95">
        <v>40128</v>
      </c>
      <c r="P36" s="108"/>
    </row>
    <row r="37" spans="2:16" ht="12" customHeight="1" x14ac:dyDescent="0.25">
      <c r="B37" s="106"/>
      <c r="C37" s="513" t="s">
        <v>53</v>
      </c>
      <c r="D37" s="512">
        <f>D39+D38</f>
        <v>3319</v>
      </c>
      <c r="E37" s="512">
        <f t="shared" ref="E37:H37" si="18">E39+E38</f>
        <v>42382</v>
      </c>
      <c r="F37" s="512">
        <f t="shared" si="18"/>
        <v>22450</v>
      </c>
      <c r="G37" s="512">
        <f t="shared" si="18"/>
        <v>1536</v>
      </c>
      <c r="H37" s="512">
        <f t="shared" si="18"/>
        <v>69687</v>
      </c>
      <c r="I37" s="74"/>
      <c r="J37" s="104" t="s">
        <v>77</v>
      </c>
      <c r="K37" s="102">
        <v>53</v>
      </c>
      <c r="L37" s="95">
        <v>2861</v>
      </c>
      <c r="M37" s="95">
        <v>329</v>
      </c>
      <c r="N37" s="95">
        <v>18</v>
      </c>
      <c r="O37" s="95">
        <v>3261</v>
      </c>
      <c r="P37" s="108"/>
    </row>
    <row r="38" spans="2:16" ht="12" customHeight="1" x14ac:dyDescent="0.25">
      <c r="B38" s="106"/>
      <c r="C38" s="99" t="s">
        <v>80</v>
      </c>
      <c r="D38" s="95">
        <v>2089</v>
      </c>
      <c r="E38" s="95">
        <v>22744</v>
      </c>
      <c r="F38" s="95">
        <v>13352</v>
      </c>
      <c r="G38" s="95">
        <v>938</v>
      </c>
      <c r="H38" s="95">
        <f>SUM(D38:G38)</f>
        <v>39123</v>
      </c>
      <c r="I38" s="74"/>
      <c r="J38" s="380" t="s">
        <v>53</v>
      </c>
      <c r="K38" s="516">
        <f>SUM(K39:K40)</f>
        <v>2356</v>
      </c>
      <c r="L38" s="512">
        <f t="shared" ref="L38:O38" si="19">SUM(L39:L40)</f>
        <v>42637</v>
      </c>
      <c r="M38" s="512">
        <f t="shared" si="19"/>
        <v>23391</v>
      </c>
      <c r="N38" s="512">
        <f t="shared" si="19"/>
        <v>1756</v>
      </c>
      <c r="O38" s="512">
        <f t="shared" si="19"/>
        <v>70140</v>
      </c>
      <c r="P38" s="108"/>
    </row>
    <row r="39" spans="2:16" ht="12" customHeight="1" x14ac:dyDescent="0.25">
      <c r="B39" s="106"/>
      <c r="C39" s="99" t="s">
        <v>78</v>
      </c>
      <c r="D39" s="95">
        <v>1230</v>
      </c>
      <c r="E39" s="95">
        <v>19638</v>
      </c>
      <c r="F39" s="95">
        <v>9098</v>
      </c>
      <c r="G39" s="95">
        <v>598</v>
      </c>
      <c r="H39" s="95">
        <f>SUM(D39:G39)</f>
        <v>30564</v>
      </c>
      <c r="I39" s="74"/>
      <c r="J39" s="104" t="s">
        <v>80</v>
      </c>
      <c r="K39" s="102">
        <v>1426</v>
      </c>
      <c r="L39" s="95">
        <v>23916</v>
      </c>
      <c r="M39" s="95">
        <v>13151</v>
      </c>
      <c r="N39" s="95">
        <v>1023</v>
      </c>
      <c r="O39" s="95">
        <v>39516</v>
      </c>
      <c r="P39" s="108"/>
    </row>
    <row r="40" spans="2:16" ht="12" customHeight="1" x14ac:dyDescent="0.25">
      <c r="B40" s="106"/>
      <c r="C40" s="41" t="s">
        <v>82</v>
      </c>
      <c r="D40" s="101">
        <f>SUM(D14+D17+D20)</f>
        <v>33678</v>
      </c>
      <c r="E40" s="101">
        <f t="shared" ref="E40:H40" si="20">SUM(E14+E17+E20)</f>
        <v>309797</v>
      </c>
      <c r="F40" s="101">
        <f t="shared" si="20"/>
        <v>136260</v>
      </c>
      <c r="G40" s="101">
        <f t="shared" si="20"/>
        <v>13660</v>
      </c>
      <c r="H40" s="101">
        <f t="shared" si="20"/>
        <v>493395</v>
      </c>
      <c r="I40" s="74"/>
      <c r="J40" s="104" t="s">
        <v>78</v>
      </c>
      <c r="K40" s="102">
        <v>930</v>
      </c>
      <c r="L40" s="95">
        <v>18721</v>
      </c>
      <c r="M40" s="95">
        <v>10240</v>
      </c>
      <c r="N40" s="95">
        <v>733</v>
      </c>
      <c r="O40" s="95">
        <v>30624</v>
      </c>
      <c r="P40" s="108"/>
    </row>
    <row r="41" spans="2:16" ht="12" customHeight="1" x14ac:dyDescent="0.25">
      <c r="B41" s="106"/>
      <c r="I41" s="74"/>
      <c r="J41" s="105" t="s">
        <v>82</v>
      </c>
      <c r="K41" s="103">
        <v>33085</v>
      </c>
      <c r="L41" s="101">
        <v>324925</v>
      </c>
      <c r="M41" s="101">
        <v>139013</v>
      </c>
      <c r="N41" s="101">
        <v>15034</v>
      </c>
      <c r="O41" s="101">
        <v>512057</v>
      </c>
      <c r="P41" s="108"/>
    </row>
    <row r="42" spans="2:16" ht="12" customHeight="1" thickBot="1" x14ac:dyDescent="0.25">
      <c r="B42" s="634" t="s">
        <v>1653</v>
      </c>
      <c r="C42" s="110"/>
      <c r="D42" s="77"/>
      <c r="E42" s="77"/>
      <c r="F42" s="77"/>
      <c r="G42" s="77"/>
      <c r="H42" s="77"/>
      <c r="I42" s="77"/>
      <c r="J42" s="110"/>
      <c r="K42" s="77"/>
      <c r="L42" s="77"/>
      <c r="M42" s="77"/>
      <c r="N42" s="77"/>
      <c r="O42" s="77"/>
      <c r="P42" s="111"/>
    </row>
  </sheetData>
  <mergeCells count="4">
    <mergeCell ref="C3:F3"/>
    <mergeCell ref="B1:P1"/>
    <mergeCell ref="C12:H12"/>
    <mergeCell ref="J12:O12"/>
  </mergeCells>
  <pageMargins left="0.11811023622047245" right="0.11811023622047245" top="0.74803149606299213" bottom="0.74803149606299213" header="0.31496062992125984" footer="0.31496062992125984"/>
  <pageSetup paperSize="9" orientation="portrait" r:id="rId1"/>
  <ignoredErrors>
    <ignoredError sqref="D9:F9 K38:O38" formulaRange="1"/>
    <ignoredError sqref="H37 H34 H29 H24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0.499984740745262"/>
  </sheetPr>
  <dimension ref="B1:R60"/>
  <sheetViews>
    <sheetView zoomScaleNormal="100" workbookViewId="0">
      <selection activeCell="K23" sqref="K23"/>
    </sheetView>
  </sheetViews>
  <sheetFormatPr defaultRowHeight="11.25" x14ac:dyDescent="0.2"/>
  <cols>
    <col min="1" max="1" width="5.140625" style="12" customWidth="1"/>
    <col min="2" max="2" width="6" style="12" customWidth="1"/>
    <col min="3" max="3" width="26.140625" style="12" customWidth="1"/>
    <col min="4" max="7" width="14" style="12" customWidth="1"/>
    <col min="8" max="8" width="6.42578125" style="12" customWidth="1"/>
    <col min="9" max="9" width="25.28515625" style="12" bestFit="1" customWidth="1"/>
    <col min="10" max="16" width="14" style="12" customWidth="1"/>
    <col min="17" max="16384" width="9.140625" style="12"/>
  </cols>
  <sheetData>
    <row r="1" spans="2:14" ht="15.75" x14ac:dyDescent="0.2">
      <c r="B1" s="745" t="s">
        <v>192</v>
      </c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7"/>
    </row>
    <row r="2" spans="2:14" x14ac:dyDescent="0.2">
      <c r="B2" s="64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66"/>
    </row>
    <row r="3" spans="2:14" x14ac:dyDescent="0.2">
      <c r="B3" s="64"/>
      <c r="C3" s="894" t="s">
        <v>57</v>
      </c>
      <c r="D3" s="895"/>
      <c r="E3" s="895"/>
      <c r="F3" s="895"/>
      <c r="G3" s="896"/>
      <c r="H3" s="73"/>
      <c r="I3" s="894" t="s">
        <v>91</v>
      </c>
      <c r="J3" s="895"/>
      <c r="K3" s="895"/>
      <c r="L3" s="895"/>
      <c r="M3" s="896"/>
      <c r="N3" s="66"/>
    </row>
    <row r="4" spans="2:14" x14ac:dyDescent="0.2">
      <c r="B4" s="64"/>
      <c r="C4" s="16"/>
      <c r="D4" s="15">
        <v>2015</v>
      </c>
      <c r="E4" s="14">
        <v>2016</v>
      </c>
      <c r="F4" s="14">
        <v>2017</v>
      </c>
      <c r="G4" s="14">
        <v>2018</v>
      </c>
      <c r="H4" s="73"/>
      <c r="I4" s="16"/>
      <c r="J4" s="15">
        <v>2015</v>
      </c>
      <c r="K4" s="14">
        <v>2016</v>
      </c>
      <c r="L4" s="14">
        <v>2017</v>
      </c>
      <c r="M4" s="14">
        <v>2018</v>
      </c>
      <c r="N4" s="66"/>
    </row>
    <row r="5" spans="2:14" x14ac:dyDescent="0.2">
      <c r="B5" s="64"/>
      <c r="C5" s="518" t="s">
        <v>58</v>
      </c>
      <c r="D5" s="519">
        <v>1683</v>
      </c>
      <c r="E5" s="520">
        <v>2637</v>
      </c>
      <c r="F5" s="520">
        <v>3099</v>
      </c>
      <c r="G5" s="520">
        <f>SUM(G6:G8)</f>
        <v>3800</v>
      </c>
      <c r="H5" s="73"/>
      <c r="I5" s="582" t="s">
        <v>58</v>
      </c>
      <c r="J5" s="523">
        <v>1.4433333333333334</v>
      </c>
      <c r="K5" s="524">
        <v>2.04</v>
      </c>
      <c r="L5" s="524">
        <v>2.4299999999999997</v>
      </c>
      <c r="M5" s="524">
        <v>2.96</v>
      </c>
      <c r="N5" s="66"/>
    </row>
    <row r="6" spans="2:14" x14ac:dyDescent="0.2">
      <c r="B6" s="64"/>
      <c r="C6" s="88" t="s">
        <v>180</v>
      </c>
      <c r="D6" s="21">
        <v>390</v>
      </c>
      <c r="E6" s="13">
        <v>1082</v>
      </c>
      <c r="F6" s="13">
        <v>1309</v>
      </c>
      <c r="G6" s="13">
        <v>1606</v>
      </c>
      <c r="H6" s="73"/>
      <c r="I6" s="583" t="s">
        <v>180</v>
      </c>
      <c r="J6" s="21">
        <v>0.84</v>
      </c>
      <c r="K6" s="80">
        <v>2.02</v>
      </c>
      <c r="L6" s="80">
        <v>2.56</v>
      </c>
      <c r="M6" s="81">
        <v>3.4227710209513198</v>
      </c>
      <c r="N6" s="66"/>
    </row>
    <row r="7" spans="2:14" x14ac:dyDescent="0.2">
      <c r="B7" s="64"/>
      <c r="C7" s="88" t="s">
        <v>181</v>
      </c>
      <c r="D7" s="21">
        <v>512</v>
      </c>
      <c r="E7" s="80">
        <v>555</v>
      </c>
      <c r="F7" s="80">
        <v>599</v>
      </c>
      <c r="G7" s="13">
        <v>712</v>
      </c>
      <c r="H7" s="73"/>
      <c r="I7" s="583" t="s">
        <v>181</v>
      </c>
      <c r="J7" s="21">
        <v>1.9</v>
      </c>
      <c r="K7" s="80">
        <v>1.75</v>
      </c>
      <c r="L7" s="80">
        <v>1.96</v>
      </c>
      <c r="M7" s="81">
        <v>2.0427781783225201</v>
      </c>
      <c r="N7" s="66"/>
    </row>
    <row r="8" spans="2:14" x14ac:dyDescent="0.2">
      <c r="B8" s="64"/>
      <c r="C8" s="88" t="s">
        <v>182</v>
      </c>
      <c r="D8" s="21">
        <v>781</v>
      </c>
      <c r="E8" s="13">
        <v>1000</v>
      </c>
      <c r="F8" s="13">
        <v>1191</v>
      </c>
      <c r="G8" s="13">
        <v>1482</v>
      </c>
      <c r="H8" s="73"/>
      <c r="I8" s="583" t="s">
        <v>182</v>
      </c>
      <c r="J8" s="21">
        <v>1.59</v>
      </c>
      <c r="K8" s="80">
        <v>2.35</v>
      </c>
      <c r="L8" s="80">
        <v>2.77</v>
      </c>
      <c r="M8" s="81">
        <v>3.07268553940321</v>
      </c>
      <c r="N8" s="66"/>
    </row>
    <row r="9" spans="2:14" x14ac:dyDescent="0.2">
      <c r="B9" s="64"/>
      <c r="C9" s="518" t="s">
        <v>59</v>
      </c>
      <c r="D9" s="519">
        <v>2645</v>
      </c>
      <c r="E9" s="520">
        <v>2563</v>
      </c>
      <c r="F9" s="521">
        <v>4383</v>
      </c>
      <c r="G9" s="521">
        <f>SUM(G10:G13)</f>
        <v>4501</v>
      </c>
      <c r="H9" s="73"/>
      <c r="I9" s="582" t="s">
        <v>59</v>
      </c>
      <c r="J9" s="523">
        <v>1.4675</v>
      </c>
      <c r="K9" s="524">
        <v>1.625</v>
      </c>
      <c r="L9" s="525">
        <v>2.5625</v>
      </c>
      <c r="M9" s="526">
        <v>2.3199999999999998</v>
      </c>
      <c r="N9" s="66"/>
    </row>
    <row r="10" spans="2:14" x14ac:dyDescent="0.2">
      <c r="B10" s="64"/>
      <c r="C10" s="88" t="s">
        <v>183</v>
      </c>
      <c r="D10" s="21">
        <v>731</v>
      </c>
      <c r="E10" s="13">
        <v>1030</v>
      </c>
      <c r="F10" s="13">
        <v>1435</v>
      </c>
      <c r="G10" s="13">
        <v>1388</v>
      </c>
      <c r="H10" s="73"/>
      <c r="I10" s="583" t="s">
        <v>183</v>
      </c>
      <c r="J10" s="21">
        <v>2.63</v>
      </c>
      <c r="K10" s="80">
        <v>3.83</v>
      </c>
      <c r="L10" s="80">
        <v>5.1100000000000003</v>
      </c>
      <c r="M10" s="81">
        <v>4.2933810375670802</v>
      </c>
      <c r="N10" s="66"/>
    </row>
    <row r="11" spans="2:14" x14ac:dyDescent="0.2">
      <c r="B11" s="64"/>
      <c r="C11" s="88" t="s">
        <v>184</v>
      </c>
      <c r="D11" s="21">
        <v>449</v>
      </c>
      <c r="E11" s="80">
        <v>413</v>
      </c>
      <c r="F11" s="80">
        <v>844</v>
      </c>
      <c r="G11" s="13">
        <v>854</v>
      </c>
      <c r="H11" s="73"/>
      <c r="I11" s="583" t="s">
        <v>184</v>
      </c>
      <c r="J11" s="21">
        <v>0.79</v>
      </c>
      <c r="K11" s="80">
        <v>0.79</v>
      </c>
      <c r="L11" s="80">
        <v>1.9</v>
      </c>
      <c r="M11" s="81">
        <v>2.0183694296405501</v>
      </c>
      <c r="N11" s="66"/>
    </row>
    <row r="12" spans="2:14" x14ac:dyDescent="0.2">
      <c r="B12" s="64"/>
      <c r="C12" s="88" t="s">
        <v>185</v>
      </c>
      <c r="D12" s="21">
        <v>412</v>
      </c>
      <c r="E12" s="80">
        <v>343</v>
      </c>
      <c r="F12" s="80">
        <v>432</v>
      </c>
      <c r="G12" s="13">
        <v>507</v>
      </c>
      <c r="H12" s="73"/>
      <c r="I12" s="583" t="s">
        <v>185</v>
      </c>
      <c r="J12" s="21">
        <v>1.42</v>
      </c>
      <c r="K12" s="80">
        <v>1.18</v>
      </c>
      <c r="L12" s="80">
        <v>1.59</v>
      </c>
      <c r="M12" s="81">
        <v>2.3813559322033901</v>
      </c>
      <c r="N12" s="66"/>
    </row>
    <row r="13" spans="2:14" x14ac:dyDescent="0.2">
      <c r="B13" s="64"/>
      <c r="C13" s="88" t="s">
        <v>186</v>
      </c>
      <c r="D13" s="87">
        <v>1053</v>
      </c>
      <c r="E13" s="80">
        <v>777</v>
      </c>
      <c r="F13" s="13">
        <v>1672</v>
      </c>
      <c r="G13" s="13">
        <v>1752</v>
      </c>
      <c r="H13" s="73"/>
      <c r="I13" s="583" t="s">
        <v>186</v>
      </c>
      <c r="J13" s="21">
        <v>1.03</v>
      </c>
      <c r="K13" s="80">
        <v>0.7</v>
      </c>
      <c r="L13" s="80">
        <v>1.65</v>
      </c>
      <c r="M13" s="81">
        <v>1.8009678781383001</v>
      </c>
      <c r="N13" s="66"/>
    </row>
    <row r="14" spans="2:14" x14ac:dyDescent="0.2">
      <c r="B14" s="64"/>
      <c r="C14" s="518" t="s">
        <v>60</v>
      </c>
      <c r="D14" s="519">
        <v>2745</v>
      </c>
      <c r="E14" s="520">
        <v>2003</v>
      </c>
      <c r="F14" s="522">
        <v>3221</v>
      </c>
      <c r="G14" s="521">
        <f>SUM(G15:G17)</f>
        <v>3578</v>
      </c>
      <c r="H14" s="73"/>
      <c r="I14" s="582" t="s">
        <v>60</v>
      </c>
      <c r="J14" s="527">
        <v>1.92</v>
      </c>
      <c r="K14" s="524">
        <v>1.6866666666666668</v>
      </c>
      <c r="L14" s="526">
        <v>2.1800000000000002</v>
      </c>
      <c r="M14" s="526">
        <v>2.75</v>
      </c>
      <c r="N14" s="66"/>
    </row>
    <row r="15" spans="2:14" x14ac:dyDescent="0.2">
      <c r="B15" s="64"/>
      <c r="C15" s="88" t="s">
        <v>187</v>
      </c>
      <c r="D15" s="21">
        <v>448</v>
      </c>
      <c r="E15" s="80">
        <v>493</v>
      </c>
      <c r="F15" s="80">
        <v>742</v>
      </c>
      <c r="G15" s="80">
        <v>730</v>
      </c>
      <c r="H15" s="73"/>
      <c r="I15" s="583" t="s">
        <v>187</v>
      </c>
      <c r="J15" s="21">
        <v>0.96</v>
      </c>
      <c r="K15" s="80">
        <v>1.1299999999999999</v>
      </c>
      <c r="L15" s="80">
        <v>1.66</v>
      </c>
      <c r="M15" s="81">
        <v>1.56311903475599</v>
      </c>
      <c r="N15" s="66"/>
    </row>
    <row r="16" spans="2:14" x14ac:dyDescent="0.2">
      <c r="B16" s="64"/>
      <c r="C16" s="88" t="s">
        <v>188</v>
      </c>
      <c r="D16" s="87">
        <v>2009</v>
      </c>
      <c r="E16" s="13">
        <v>1153</v>
      </c>
      <c r="F16" s="13">
        <v>2124</v>
      </c>
      <c r="G16" s="80">
        <v>2359</v>
      </c>
      <c r="H16" s="73"/>
      <c r="I16" s="583" t="s">
        <v>188</v>
      </c>
      <c r="J16" s="21">
        <v>3.07</v>
      </c>
      <c r="K16" s="80">
        <v>2.06</v>
      </c>
      <c r="L16" s="80">
        <v>2.85</v>
      </c>
      <c r="M16" s="81">
        <v>3.93769688484424</v>
      </c>
      <c r="N16" s="66"/>
    </row>
    <row r="17" spans="2:14" x14ac:dyDescent="0.2">
      <c r="B17" s="64"/>
      <c r="C17" s="88" t="s">
        <v>189</v>
      </c>
      <c r="D17" s="21">
        <v>288</v>
      </c>
      <c r="E17" s="80">
        <v>357</v>
      </c>
      <c r="F17" s="80">
        <v>355</v>
      </c>
      <c r="G17" s="80">
        <v>489</v>
      </c>
      <c r="H17" s="73"/>
      <c r="I17" s="583" t="s">
        <v>189</v>
      </c>
      <c r="J17" s="21">
        <v>1.73</v>
      </c>
      <c r="K17" s="80">
        <v>1.87</v>
      </c>
      <c r="L17" s="80">
        <v>2.04</v>
      </c>
      <c r="M17" s="81">
        <v>2.1259965608879199</v>
      </c>
      <c r="N17" s="66"/>
    </row>
    <row r="18" spans="2:14" x14ac:dyDescent="0.2">
      <c r="B18" s="64"/>
      <c r="C18" s="518" t="s">
        <v>61</v>
      </c>
      <c r="D18" s="519">
        <v>1130</v>
      </c>
      <c r="E18" s="520">
        <v>1570</v>
      </c>
      <c r="F18" s="520">
        <v>1916</v>
      </c>
      <c r="G18" s="522">
        <v>1927</v>
      </c>
      <c r="H18" s="91"/>
      <c r="I18" s="582" t="s">
        <v>61</v>
      </c>
      <c r="J18" s="527">
        <v>1.7</v>
      </c>
      <c r="K18" s="524">
        <v>2.37</v>
      </c>
      <c r="L18" s="525">
        <v>2.97</v>
      </c>
      <c r="M18" s="526">
        <v>2.67</v>
      </c>
      <c r="N18" s="66"/>
    </row>
    <row r="19" spans="2:14" x14ac:dyDescent="0.2">
      <c r="B19" s="64"/>
      <c r="C19" s="518" t="s">
        <v>62</v>
      </c>
      <c r="D19" s="519">
        <v>2283</v>
      </c>
      <c r="E19" s="520">
        <v>2488</v>
      </c>
      <c r="F19" s="521">
        <v>2765</v>
      </c>
      <c r="G19" s="521">
        <f>SUM(G20:G21)</f>
        <v>3183</v>
      </c>
      <c r="H19" s="73"/>
      <c r="I19" s="582" t="s">
        <v>62</v>
      </c>
      <c r="J19" s="527">
        <v>2.99</v>
      </c>
      <c r="K19" s="524">
        <v>3.2549999999999999</v>
      </c>
      <c r="L19" s="525">
        <v>3.52</v>
      </c>
      <c r="M19" s="526">
        <v>4.5199999999999996</v>
      </c>
      <c r="N19" s="66"/>
    </row>
    <row r="20" spans="2:14" x14ac:dyDescent="0.2">
      <c r="B20" s="64"/>
      <c r="C20" s="88" t="s">
        <v>190</v>
      </c>
      <c r="D20" s="87">
        <v>1117</v>
      </c>
      <c r="E20" s="13">
        <v>1404</v>
      </c>
      <c r="F20" s="13">
        <v>1578</v>
      </c>
      <c r="G20" s="13">
        <v>1584</v>
      </c>
      <c r="H20" s="73"/>
      <c r="I20" s="88" t="s">
        <v>190</v>
      </c>
      <c r="J20" s="21">
        <v>3.22</v>
      </c>
      <c r="K20" s="80">
        <v>3.91</v>
      </c>
      <c r="L20" s="80">
        <v>2.91</v>
      </c>
      <c r="M20" s="81">
        <v>4.7211865780515501</v>
      </c>
      <c r="N20" s="66"/>
    </row>
    <row r="21" spans="2:14" x14ac:dyDescent="0.2">
      <c r="B21" s="64"/>
      <c r="C21" s="88" t="s">
        <v>191</v>
      </c>
      <c r="D21" s="87">
        <v>1166</v>
      </c>
      <c r="E21" s="13">
        <v>1084</v>
      </c>
      <c r="F21" s="13">
        <v>1187</v>
      </c>
      <c r="G21" s="13">
        <v>1599</v>
      </c>
      <c r="H21" s="73"/>
      <c r="I21" s="88" t="s">
        <v>191</v>
      </c>
      <c r="J21" s="21">
        <v>2.76</v>
      </c>
      <c r="K21" s="80">
        <v>2.6</v>
      </c>
      <c r="L21" s="80">
        <v>2.57</v>
      </c>
      <c r="M21" s="81">
        <v>4.3327938796527903</v>
      </c>
      <c r="N21" s="66"/>
    </row>
    <row r="22" spans="2:14" x14ac:dyDescent="0.2">
      <c r="B22" s="64"/>
      <c r="C22" s="179" t="s">
        <v>35</v>
      </c>
      <c r="D22" s="17">
        <v>10486</v>
      </c>
      <c r="E22" s="18">
        <v>11261</v>
      </c>
      <c r="F22" s="18">
        <v>15384</v>
      </c>
      <c r="G22" s="90">
        <f>+G5+G9+G14+G18+G19</f>
        <v>16989</v>
      </c>
      <c r="H22" s="92"/>
      <c r="I22" s="179" t="s">
        <v>35</v>
      </c>
      <c r="J22" s="57">
        <v>1.75</v>
      </c>
      <c r="K22" s="139">
        <v>1.94</v>
      </c>
      <c r="L22" s="139">
        <v>2.57</v>
      </c>
      <c r="M22" s="143">
        <v>2.89552103666737</v>
      </c>
      <c r="N22" s="66"/>
    </row>
    <row r="23" spans="2:14" x14ac:dyDescent="0.2">
      <c r="B23" s="64"/>
      <c r="C23" s="73"/>
      <c r="D23" s="93"/>
      <c r="E23" s="73"/>
      <c r="F23" s="73"/>
      <c r="G23" s="73"/>
      <c r="H23" s="73"/>
      <c r="I23" s="73"/>
      <c r="J23" s="73"/>
      <c r="K23" s="73"/>
      <c r="L23" s="73"/>
      <c r="M23" s="73"/>
      <c r="N23" s="66"/>
    </row>
    <row r="24" spans="2:14" x14ac:dyDescent="0.2">
      <c r="B24" s="64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66"/>
    </row>
    <row r="25" spans="2:14" ht="12" customHeight="1" x14ac:dyDescent="0.2">
      <c r="B25" s="64"/>
      <c r="C25" s="887" t="s">
        <v>28</v>
      </c>
      <c r="D25" s="692"/>
      <c r="E25" s="692"/>
      <c r="F25" s="693"/>
      <c r="G25" s="584"/>
      <c r="H25" s="73"/>
      <c r="I25" s="73"/>
      <c r="J25" s="73"/>
      <c r="K25" s="73"/>
      <c r="L25" s="73"/>
      <c r="M25" s="73"/>
      <c r="N25" s="66"/>
    </row>
    <row r="26" spans="2:14" x14ac:dyDescent="0.2">
      <c r="B26" s="64"/>
      <c r="C26" s="16"/>
      <c r="D26" s="15">
        <v>2015</v>
      </c>
      <c r="E26" s="14">
        <v>2016</v>
      </c>
      <c r="F26" s="14">
        <v>2017</v>
      </c>
      <c r="G26" s="584"/>
      <c r="H26" s="73"/>
      <c r="I26" s="73"/>
      <c r="J26" s="73"/>
      <c r="K26" s="73"/>
      <c r="L26" s="73"/>
      <c r="M26" s="73"/>
      <c r="N26" s="66"/>
    </row>
    <row r="27" spans="2:14" x14ac:dyDescent="0.2">
      <c r="B27" s="64"/>
      <c r="C27" s="89" t="s">
        <v>58</v>
      </c>
      <c r="D27" s="86">
        <v>3.8733333333333335</v>
      </c>
      <c r="E27" s="84">
        <v>6.0266666666666664</v>
      </c>
      <c r="F27" s="84">
        <v>7.1400000000000006</v>
      </c>
      <c r="G27" s="585"/>
      <c r="H27" s="73"/>
      <c r="I27" s="73"/>
      <c r="J27" s="73"/>
      <c r="K27" s="73"/>
      <c r="L27" s="73"/>
      <c r="M27" s="73"/>
      <c r="N27" s="66"/>
    </row>
    <row r="28" spans="2:14" x14ac:dyDescent="0.2">
      <c r="B28" s="64"/>
      <c r="C28" s="88" t="s">
        <v>180</v>
      </c>
      <c r="D28" s="21">
        <v>2.2200000000000002</v>
      </c>
      <c r="E28" s="80">
        <v>5.55</v>
      </c>
      <c r="F28" s="80">
        <v>7.09</v>
      </c>
      <c r="G28" s="585"/>
      <c r="H28" s="73"/>
      <c r="I28" s="73"/>
      <c r="J28" s="73"/>
      <c r="K28" s="73"/>
      <c r="L28" s="73"/>
      <c r="M28" s="73"/>
      <c r="N28" s="66"/>
    </row>
    <row r="29" spans="2:14" x14ac:dyDescent="0.2">
      <c r="B29" s="64"/>
      <c r="C29" s="88" t="s">
        <v>181</v>
      </c>
      <c r="D29" s="21">
        <v>5.26</v>
      </c>
      <c r="E29" s="80">
        <v>5.76</v>
      </c>
      <c r="F29" s="80">
        <v>6.11</v>
      </c>
      <c r="G29" s="585"/>
      <c r="H29" s="73"/>
      <c r="I29" s="73"/>
      <c r="J29" s="73"/>
      <c r="K29" s="73"/>
      <c r="L29" s="73"/>
      <c r="M29" s="73"/>
      <c r="N29" s="66"/>
    </row>
    <row r="30" spans="2:14" x14ac:dyDescent="0.2">
      <c r="B30" s="64"/>
      <c r="C30" s="88" t="s">
        <v>182</v>
      </c>
      <c r="D30" s="21">
        <v>4.1399999999999997</v>
      </c>
      <c r="E30" s="80">
        <v>6.77</v>
      </c>
      <c r="F30" s="80">
        <v>8.2200000000000006</v>
      </c>
      <c r="G30" s="585"/>
      <c r="H30" s="73"/>
      <c r="I30" s="73"/>
      <c r="J30" s="73"/>
      <c r="K30" s="73"/>
      <c r="L30" s="73"/>
      <c r="M30" s="73"/>
      <c r="N30" s="66"/>
    </row>
    <row r="31" spans="2:14" x14ac:dyDescent="0.2">
      <c r="B31" s="64"/>
      <c r="C31" s="89" t="s">
        <v>59</v>
      </c>
      <c r="D31" s="86">
        <v>4.1374999999999993</v>
      </c>
      <c r="E31" s="84">
        <v>4.7250000000000005</v>
      </c>
      <c r="F31" s="84">
        <v>8.1524999999999999</v>
      </c>
      <c r="G31" s="585"/>
      <c r="H31" s="73"/>
      <c r="I31" s="73"/>
      <c r="J31" s="73"/>
      <c r="K31" s="73"/>
      <c r="L31" s="73"/>
      <c r="M31" s="73"/>
      <c r="N31" s="66"/>
    </row>
    <row r="32" spans="2:14" x14ac:dyDescent="0.2">
      <c r="B32" s="64"/>
      <c r="C32" s="88" t="s">
        <v>183</v>
      </c>
      <c r="D32" s="21">
        <v>7.67</v>
      </c>
      <c r="E32" s="80">
        <v>11.5</v>
      </c>
      <c r="F32" s="80">
        <v>16.190000000000001</v>
      </c>
      <c r="G32" s="585"/>
      <c r="H32" s="73"/>
      <c r="I32" s="73"/>
      <c r="J32" s="73"/>
      <c r="K32" s="73"/>
      <c r="L32" s="73"/>
      <c r="M32" s="73"/>
      <c r="N32" s="66"/>
    </row>
    <row r="33" spans="2:18" x14ac:dyDescent="0.2">
      <c r="B33" s="64"/>
      <c r="C33" s="88" t="s">
        <v>184</v>
      </c>
      <c r="D33" s="21">
        <v>2.1800000000000002</v>
      </c>
      <c r="E33" s="80">
        <v>2.2400000000000002</v>
      </c>
      <c r="F33" s="80">
        <v>6.66</v>
      </c>
      <c r="G33" s="585"/>
      <c r="H33" s="73"/>
      <c r="I33" s="73"/>
      <c r="J33" s="73"/>
      <c r="K33" s="73"/>
      <c r="L33" s="73"/>
      <c r="M33" s="73"/>
      <c r="N33" s="66"/>
    </row>
    <row r="34" spans="2:18" x14ac:dyDescent="0.2">
      <c r="B34" s="64"/>
      <c r="C34" s="88" t="s">
        <v>185</v>
      </c>
      <c r="D34" s="21">
        <v>3.94</v>
      </c>
      <c r="E34" s="80">
        <v>3.22</v>
      </c>
      <c r="F34" s="80">
        <v>4.5999999999999996</v>
      </c>
      <c r="G34" s="585"/>
      <c r="H34" s="73"/>
      <c r="I34" s="73"/>
      <c r="J34" s="73"/>
      <c r="K34" s="73"/>
      <c r="L34" s="73"/>
      <c r="M34" s="73"/>
      <c r="N34" s="66"/>
    </row>
    <row r="35" spans="2:18" x14ac:dyDescent="0.2">
      <c r="B35" s="64"/>
      <c r="C35" s="88" t="s">
        <v>186</v>
      </c>
      <c r="D35" s="21">
        <v>2.76</v>
      </c>
      <c r="E35" s="80">
        <v>1.94</v>
      </c>
      <c r="F35" s="80">
        <v>5.16</v>
      </c>
      <c r="G35" s="585"/>
      <c r="H35" s="73"/>
      <c r="I35" s="73"/>
      <c r="J35" s="73"/>
      <c r="K35" s="73"/>
      <c r="L35" s="73"/>
      <c r="M35" s="73"/>
      <c r="N35" s="66"/>
    </row>
    <row r="36" spans="2:18" x14ac:dyDescent="0.2">
      <c r="B36" s="64"/>
      <c r="C36" s="89" t="s">
        <v>60</v>
      </c>
      <c r="D36" s="21">
        <v>5.9499999999999993</v>
      </c>
      <c r="E36" s="84">
        <v>5.2366666666666672</v>
      </c>
      <c r="F36" s="84">
        <v>6.6700000000000008</v>
      </c>
      <c r="G36" s="585"/>
      <c r="H36" s="73"/>
      <c r="I36" s="73"/>
      <c r="J36" s="73"/>
      <c r="K36" s="73"/>
      <c r="L36" s="73"/>
      <c r="M36" s="73"/>
      <c r="N36" s="66"/>
    </row>
    <row r="37" spans="2:18" x14ac:dyDescent="0.2">
      <c r="B37" s="64"/>
      <c r="C37" s="88" t="s">
        <v>187</v>
      </c>
      <c r="D37" s="21">
        <v>2.46</v>
      </c>
      <c r="E37" s="80">
        <v>2.97</v>
      </c>
      <c r="F37" s="80">
        <v>4.5599999999999996</v>
      </c>
      <c r="G37" s="585"/>
      <c r="H37" s="73"/>
      <c r="I37" s="73"/>
      <c r="J37" s="73"/>
      <c r="K37" s="73"/>
      <c r="L37" s="73"/>
      <c r="M37" s="73"/>
      <c r="N37" s="66"/>
    </row>
    <row r="38" spans="2:18" x14ac:dyDescent="0.2">
      <c r="B38" s="64"/>
      <c r="C38" s="88" t="s">
        <v>188</v>
      </c>
      <c r="D38" s="21">
        <v>10.26</v>
      </c>
      <c r="E38" s="80">
        <v>6.23</v>
      </c>
      <c r="F38" s="80">
        <v>8.92</v>
      </c>
      <c r="G38" s="585"/>
      <c r="H38" s="73"/>
      <c r="I38" s="73"/>
      <c r="J38" s="73"/>
      <c r="K38" s="73"/>
      <c r="L38" s="73"/>
      <c r="M38" s="73"/>
      <c r="N38" s="66"/>
    </row>
    <row r="39" spans="2:18" x14ac:dyDescent="0.2">
      <c r="B39" s="64"/>
      <c r="C39" s="88" t="s">
        <v>189</v>
      </c>
      <c r="D39" s="21">
        <v>5.13</v>
      </c>
      <c r="E39" s="80">
        <v>6.51</v>
      </c>
      <c r="F39" s="80">
        <v>6.53</v>
      </c>
      <c r="G39" s="585"/>
      <c r="H39" s="73"/>
      <c r="I39" s="73"/>
      <c r="J39" s="73"/>
      <c r="K39" s="73"/>
      <c r="L39" s="73"/>
      <c r="M39" s="73"/>
      <c r="N39" s="66"/>
    </row>
    <row r="40" spans="2:18" x14ac:dyDescent="0.2">
      <c r="B40" s="64"/>
      <c r="C40" s="89" t="s">
        <v>61</v>
      </c>
      <c r="D40" s="21">
        <v>4.8600000000000003</v>
      </c>
      <c r="E40" s="85">
        <v>6.79</v>
      </c>
      <c r="F40" s="85">
        <v>8.81</v>
      </c>
      <c r="G40" s="585"/>
      <c r="H40" s="73"/>
      <c r="I40" s="73"/>
      <c r="J40" s="73"/>
      <c r="K40" s="73"/>
      <c r="L40" s="73"/>
      <c r="M40" s="73"/>
      <c r="N40" s="66"/>
    </row>
    <row r="41" spans="2:18" x14ac:dyDescent="0.2">
      <c r="B41" s="64"/>
      <c r="C41" s="89" t="s">
        <v>62</v>
      </c>
      <c r="D41" s="21">
        <v>8.370000000000001</v>
      </c>
      <c r="E41" s="84">
        <v>9.36</v>
      </c>
      <c r="F41" s="84">
        <v>10.254999999999999</v>
      </c>
      <c r="G41" s="585"/>
      <c r="H41" s="73"/>
      <c r="I41" s="73"/>
      <c r="J41" s="73"/>
      <c r="K41" s="73"/>
      <c r="L41" s="73"/>
      <c r="M41" s="73"/>
      <c r="N41" s="66"/>
    </row>
    <row r="42" spans="2:18" x14ac:dyDescent="0.2">
      <c r="B42" s="64"/>
      <c r="C42" s="88" t="s">
        <v>190</v>
      </c>
      <c r="D42" s="21">
        <v>8.6</v>
      </c>
      <c r="E42" s="80">
        <v>10.98</v>
      </c>
      <c r="F42" s="80">
        <v>11.68</v>
      </c>
      <c r="G42" s="585"/>
      <c r="H42" s="73"/>
      <c r="I42" s="73"/>
      <c r="J42" s="73"/>
      <c r="K42" s="73"/>
      <c r="L42" s="73"/>
      <c r="M42" s="73"/>
      <c r="N42" s="66"/>
    </row>
    <row r="43" spans="2:18" x14ac:dyDescent="0.2">
      <c r="B43" s="64"/>
      <c r="C43" s="88" t="s">
        <v>191</v>
      </c>
      <c r="D43" s="21">
        <v>8.14</v>
      </c>
      <c r="E43" s="80">
        <v>7.74</v>
      </c>
      <c r="F43" s="80">
        <v>8.83</v>
      </c>
      <c r="G43" s="585"/>
      <c r="H43" s="73"/>
      <c r="I43" s="73"/>
      <c r="J43" s="73"/>
      <c r="K43" s="73"/>
      <c r="L43" s="73"/>
      <c r="M43" s="73"/>
      <c r="N43" s="66"/>
    </row>
    <row r="44" spans="2:18" x14ac:dyDescent="0.2">
      <c r="B44" s="64"/>
      <c r="C44" s="179" t="s">
        <v>35</v>
      </c>
      <c r="D44" s="57">
        <v>4.93</v>
      </c>
      <c r="E44" s="139">
        <v>5.61</v>
      </c>
      <c r="F44" s="139">
        <v>7.74</v>
      </c>
      <c r="G44" s="585"/>
      <c r="H44" s="73"/>
      <c r="I44" s="73"/>
      <c r="J44" s="73"/>
      <c r="K44" s="73"/>
      <c r="L44" s="73"/>
      <c r="M44" s="73"/>
      <c r="N44" s="66"/>
    </row>
    <row r="45" spans="2:18" x14ac:dyDescent="0.2">
      <c r="B45" s="64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66"/>
    </row>
    <row r="46" spans="2:18" ht="12" thickBot="1" x14ac:dyDescent="0.25">
      <c r="B46" s="634" t="s">
        <v>1653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2"/>
    </row>
    <row r="48" spans="2:18" x14ac:dyDescent="0.2">
      <c r="Q48" s="83"/>
      <c r="R48" s="83"/>
    </row>
    <row r="49" spans="17:18" x14ac:dyDescent="0.2">
      <c r="Q49" s="83"/>
      <c r="R49" s="83"/>
    </row>
    <row r="50" spans="17:18" x14ac:dyDescent="0.2">
      <c r="Q50" s="83"/>
      <c r="R50" s="83"/>
    </row>
    <row r="51" spans="17:18" x14ac:dyDescent="0.2">
      <c r="Q51" s="83"/>
      <c r="R51" s="83"/>
    </row>
    <row r="52" spans="17:18" x14ac:dyDescent="0.2">
      <c r="Q52" s="83"/>
      <c r="R52" s="83"/>
    </row>
    <row r="53" spans="17:18" x14ac:dyDescent="0.2">
      <c r="Q53" s="83"/>
      <c r="R53" s="83"/>
    </row>
    <row r="54" spans="17:18" x14ac:dyDescent="0.2">
      <c r="Q54" s="83"/>
      <c r="R54" s="83"/>
    </row>
    <row r="55" spans="17:18" x14ac:dyDescent="0.2">
      <c r="Q55" s="83"/>
      <c r="R55" s="83"/>
    </row>
    <row r="56" spans="17:18" x14ac:dyDescent="0.2">
      <c r="Q56" s="83"/>
      <c r="R56" s="83"/>
    </row>
    <row r="57" spans="17:18" x14ac:dyDescent="0.2">
      <c r="Q57" s="83"/>
      <c r="R57" s="83"/>
    </row>
    <row r="58" spans="17:18" x14ac:dyDescent="0.2">
      <c r="Q58" s="83"/>
      <c r="R58" s="83"/>
    </row>
    <row r="59" spans="17:18" x14ac:dyDescent="0.2">
      <c r="Q59" s="83"/>
      <c r="R59" s="83"/>
    </row>
    <row r="60" spans="17:18" x14ac:dyDescent="0.2">
      <c r="Q60" s="83"/>
      <c r="R60" s="83"/>
    </row>
  </sheetData>
  <mergeCells count="4">
    <mergeCell ref="C3:G3"/>
    <mergeCell ref="I3:M3"/>
    <mergeCell ref="B1:N1"/>
    <mergeCell ref="C25:F25"/>
  </mergeCells>
  <pageMargins left="0.7" right="0.7" top="0.75" bottom="0.75" header="0.3" footer="0.3"/>
  <pageSetup paperSize="9" orientation="portrait" r:id="rId1"/>
  <ignoredErrors>
    <ignoredError sqref="G14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1D28A-6ECB-4B16-9762-3C5C55798380}">
  <sheetPr>
    <tabColor theme="8" tint="0.59999389629810485"/>
  </sheetPr>
  <dimension ref="B1:K93"/>
  <sheetViews>
    <sheetView zoomScale="85" zoomScaleNormal="85" workbookViewId="0">
      <selection activeCell="O25" sqref="O25"/>
    </sheetView>
  </sheetViews>
  <sheetFormatPr defaultRowHeight="15" x14ac:dyDescent="0.25"/>
  <cols>
    <col min="3" max="3" width="50" customWidth="1"/>
    <col min="10" max="10" width="21.42578125" customWidth="1"/>
  </cols>
  <sheetData>
    <row r="1" spans="2:11" ht="15.75" x14ac:dyDescent="0.25">
      <c r="B1" s="745" t="s">
        <v>1651</v>
      </c>
      <c r="C1" s="746"/>
      <c r="D1" s="746"/>
      <c r="E1" s="746"/>
      <c r="F1" s="746"/>
      <c r="G1" s="746"/>
      <c r="H1" s="746"/>
      <c r="I1" s="746"/>
      <c r="J1" s="746"/>
      <c r="K1" s="747"/>
    </row>
    <row r="2" spans="2:11" ht="14.25" customHeight="1" x14ac:dyDescent="0.25">
      <c r="B2" s="113"/>
      <c r="C2" s="645"/>
      <c r="D2" s="1"/>
      <c r="E2" s="1"/>
      <c r="F2" s="1"/>
      <c r="G2" s="1"/>
      <c r="H2" s="1"/>
      <c r="I2" s="1"/>
      <c r="J2" s="1"/>
      <c r="K2" s="75"/>
    </row>
    <row r="3" spans="2:11" ht="14.25" customHeight="1" x14ac:dyDescent="0.25">
      <c r="B3" s="113"/>
      <c r="C3" s="738" t="s">
        <v>1578</v>
      </c>
      <c r="D3" s="897"/>
      <c r="E3" s="897"/>
      <c r="F3" s="897"/>
      <c r="G3" s="897"/>
      <c r="H3" s="897"/>
      <c r="I3" s="897"/>
      <c r="J3" s="897"/>
      <c r="K3" s="75"/>
    </row>
    <row r="4" spans="2:11" ht="14.25" customHeight="1" x14ac:dyDescent="0.25">
      <c r="B4" s="113"/>
      <c r="C4" s="395" t="s">
        <v>1579</v>
      </c>
      <c r="D4" s="267" t="s">
        <v>1580</v>
      </c>
      <c r="E4" s="239" t="s">
        <v>1581</v>
      </c>
      <c r="F4" s="239" t="s">
        <v>1582</v>
      </c>
      <c r="G4" s="239" t="s">
        <v>1583</v>
      </c>
      <c r="H4" s="239" t="s">
        <v>1584</v>
      </c>
      <c r="I4" s="239" t="s">
        <v>0</v>
      </c>
      <c r="J4" s="239" t="s">
        <v>1585</v>
      </c>
      <c r="K4" s="75"/>
    </row>
    <row r="5" spans="2:11" ht="14.25" customHeight="1" x14ac:dyDescent="0.25">
      <c r="B5" s="113"/>
      <c r="C5" s="640" t="s">
        <v>1586</v>
      </c>
      <c r="D5" s="283">
        <v>2334</v>
      </c>
      <c r="E5" s="229">
        <v>3786</v>
      </c>
      <c r="F5" s="229">
        <v>1996</v>
      </c>
      <c r="G5" s="229">
        <v>753</v>
      </c>
      <c r="H5" s="229">
        <v>1112</v>
      </c>
      <c r="I5" s="229">
        <v>9981</v>
      </c>
      <c r="J5" s="638">
        <v>11466</v>
      </c>
      <c r="K5" s="75"/>
    </row>
    <row r="6" spans="2:11" ht="14.25" customHeight="1" x14ac:dyDescent="0.25">
      <c r="B6" s="113"/>
      <c r="C6" s="640" t="s">
        <v>1587</v>
      </c>
      <c r="D6" s="283">
        <v>766</v>
      </c>
      <c r="E6" s="229">
        <v>905</v>
      </c>
      <c r="F6" s="229">
        <v>760</v>
      </c>
      <c r="G6" s="229">
        <v>345</v>
      </c>
      <c r="H6" s="229">
        <v>310</v>
      </c>
      <c r="I6" s="229">
        <v>3086</v>
      </c>
      <c r="J6" s="638">
        <v>3712</v>
      </c>
      <c r="K6" s="75"/>
    </row>
    <row r="7" spans="2:11" ht="14.25" customHeight="1" x14ac:dyDescent="0.25">
      <c r="B7" s="113"/>
      <c r="C7" s="640" t="s">
        <v>1588</v>
      </c>
      <c r="D7" s="283">
        <v>428</v>
      </c>
      <c r="E7" s="229">
        <v>351</v>
      </c>
      <c r="F7" s="229">
        <v>216</v>
      </c>
      <c r="G7" s="229">
        <v>159</v>
      </c>
      <c r="H7" s="229">
        <v>141</v>
      </c>
      <c r="I7" s="229">
        <v>1295</v>
      </c>
      <c r="J7" s="638">
        <v>1982</v>
      </c>
      <c r="K7" s="75"/>
    </row>
    <row r="8" spans="2:11" ht="14.25" customHeight="1" x14ac:dyDescent="0.25">
      <c r="B8" s="113"/>
      <c r="C8" s="640" t="s">
        <v>1589</v>
      </c>
      <c r="D8" s="283">
        <v>186</v>
      </c>
      <c r="E8" s="229">
        <v>149</v>
      </c>
      <c r="F8" s="229">
        <v>180</v>
      </c>
      <c r="G8" s="229">
        <v>112</v>
      </c>
      <c r="H8" s="229">
        <v>105</v>
      </c>
      <c r="I8" s="229">
        <v>732</v>
      </c>
      <c r="J8" s="638">
        <v>884</v>
      </c>
      <c r="K8" s="75"/>
    </row>
    <row r="9" spans="2:11" ht="14.25" customHeight="1" x14ac:dyDescent="0.25">
      <c r="B9" s="113"/>
      <c r="C9" s="640" t="s">
        <v>1590</v>
      </c>
      <c r="D9" s="283">
        <v>235</v>
      </c>
      <c r="E9" s="229">
        <v>310</v>
      </c>
      <c r="F9" s="229">
        <v>174</v>
      </c>
      <c r="G9" s="229">
        <v>61</v>
      </c>
      <c r="H9" s="229">
        <v>90</v>
      </c>
      <c r="I9" s="229">
        <v>870</v>
      </c>
      <c r="J9" s="638">
        <v>1114</v>
      </c>
      <c r="K9" s="75"/>
    </row>
    <row r="10" spans="2:11" ht="14.25" customHeight="1" x14ac:dyDescent="0.25">
      <c r="B10" s="113"/>
      <c r="C10" s="640" t="s">
        <v>1591</v>
      </c>
      <c r="D10" s="283">
        <v>158</v>
      </c>
      <c r="E10" s="229">
        <v>94</v>
      </c>
      <c r="F10" s="229">
        <v>89</v>
      </c>
      <c r="G10" s="229">
        <v>115</v>
      </c>
      <c r="H10" s="229">
        <v>41</v>
      </c>
      <c r="I10" s="229">
        <v>497</v>
      </c>
      <c r="J10" s="638">
        <v>549</v>
      </c>
      <c r="K10" s="75"/>
    </row>
    <row r="11" spans="2:11" ht="14.25" customHeight="1" x14ac:dyDescent="0.25">
      <c r="B11" s="113"/>
      <c r="C11" s="641" t="s">
        <v>500</v>
      </c>
      <c r="D11" s="270">
        <v>4107</v>
      </c>
      <c r="E11" s="597">
        <v>5595</v>
      </c>
      <c r="F11" s="597">
        <v>3415</v>
      </c>
      <c r="G11" s="597">
        <v>1545</v>
      </c>
      <c r="H11" s="597">
        <v>1799</v>
      </c>
      <c r="I11" s="597">
        <v>16461</v>
      </c>
      <c r="J11" s="597">
        <v>19707</v>
      </c>
      <c r="K11" s="75"/>
    </row>
    <row r="12" spans="2:11" s="312" customFormat="1" ht="14.25" customHeight="1" x14ac:dyDescent="0.25">
      <c r="B12" s="313"/>
      <c r="C12" s="287"/>
      <c r="D12" s="287"/>
      <c r="E12" s="287"/>
      <c r="F12" s="287"/>
      <c r="G12" s="287"/>
      <c r="H12" s="287"/>
      <c r="I12" s="287"/>
      <c r="J12" s="287"/>
      <c r="K12" s="314"/>
    </row>
    <row r="13" spans="2:11" ht="14.25" customHeight="1" x14ac:dyDescent="0.25">
      <c r="B13" s="113"/>
      <c r="C13" s="646"/>
      <c r="D13" s="1"/>
      <c r="E13" s="1"/>
      <c r="F13" s="1"/>
      <c r="G13" s="1"/>
      <c r="H13" s="1"/>
      <c r="I13" s="1"/>
      <c r="J13" s="1"/>
      <c r="K13" s="75"/>
    </row>
    <row r="14" spans="2:11" ht="14.25" customHeight="1" x14ac:dyDescent="0.25">
      <c r="B14" s="113"/>
      <c r="C14" s="738" t="s">
        <v>1592</v>
      </c>
      <c r="D14" s="897"/>
      <c r="E14" s="897"/>
      <c r="F14" s="897"/>
      <c r="G14" s="897"/>
      <c r="H14" s="897"/>
      <c r="I14" s="897"/>
      <c r="J14" s="897"/>
      <c r="K14" s="75"/>
    </row>
    <row r="15" spans="2:11" ht="14.25" customHeight="1" x14ac:dyDescent="0.25">
      <c r="B15" s="113"/>
      <c r="C15" s="642" t="s">
        <v>1593</v>
      </c>
      <c r="D15" s="267" t="s">
        <v>393</v>
      </c>
      <c r="E15" s="239" t="s">
        <v>394</v>
      </c>
      <c r="F15" s="239" t="s">
        <v>395</v>
      </c>
      <c r="G15" s="239" t="s">
        <v>396</v>
      </c>
      <c r="H15" s="239" t="s">
        <v>397</v>
      </c>
      <c r="I15" s="239" t="s">
        <v>0</v>
      </c>
      <c r="J15" s="239" t="s">
        <v>1585</v>
      </c>
      <c r="K15" s="75"/>
    </row>
    <row r="16" spans="2:11" ht="14.25" customHeight="1" x14ac:dyDescent="0.25">
      <c r="B16" s="113"/>
      <c r="C16" s="643" t="s">
        <v>1594</v>
      </c>
      <c r="D16" s="283">
        <v>30</v>
      </c>
      <c r="E16" s="229">
        <v>60</v>
      </c>
      <c r="F16" s="229">
        <v>92</v>
      </c>
      <c r="G16" s="229">
        <v>40</v>
      </c>
      <c r="H16" s="229" t="s">
        <v>36</v>
      </c>
      <c r="I16" s="229">
        <v>222</v>
      </c>
      <c r="J16" s="638">
        <v>551</v>
      </c>
      <c r="K16" s="75"/>
    </row>
    <row r="17" spans="2:11" ht="14.25" customHeight="1" x14ac:dyDescent="0.25">
      <c r="B17" s="113"/>
      <c r="C17" s="643" t="s">
        <v>1595</v>
      </c>
      <c r="D17" s="283">
        <v>275</v>
      </c>
      <c r="E17" s="229">
        <v>483</v>
      </c>
      <c r="F17" s="229">
        <v>213</v>
      </c>
      <c r="G17" s="229">
        <v>39</v>
      </c>
      <c r="H17" s="229">
        <v>220</v>
      </c>
      <c r="I17" s="229">
        <v>1230</v>
      </c>
      <c r="J17" s="638">
        <v>1508</v>
      </c>
      <c r="K17" s="75"/>
    </row>
    <row r="18" spans="2:11" ht="14.25" customHeight="1" x14ac:dyDescent="0.25">
      <c r="B18" s="113"/>
      <c r="C18" s="643" t="s">
        <v>1596</v>
      </c>
      <c r="D18" s="283">
        <v>106</v>
      </c>
      <c r="E18" s="229">
        <v>176</v>
      </c>
      <c r="F18" s="229">
        <v>50</v>
      </c>
      <c r="G18" s="229">
        <v>10</v>
      </c>
      <c r="H18" s="229">
        <v>75</v>
      </c>
      <c r="I18" s="229">
        <v>417</v>
      </c>
      <c r="J18" s="638">
        <v>860</v>
      </c>
      <c r="K18" s="75"/>
    </row>
    <row r="19" spans="2:11" ht="14.25" customHeight="1" x14ac:dyDescent="0.25">
      <c r="B19" s="113"/>
      <c r="C19" s="643" t="s">
        <v>1597</v>
      </c>
      <c r="D19" s="283">
        <v>1215</v>
      </c>
      <c r="E19" s="229">
        <v>2002</v>
      </c>
      <c r="F19" s="229">
        <v>1010</v>
      </c>
      <c r="G19" s="229">
        <v>388</v>
      </c>
      <c r="H19" s="229">
        <v>424</v>
      </c>
      <c r="I19" s="229">
        <v>5039</v>
      </c>
      <c r="J19" s="638">
        <v>4952</v>
      </c>
      <c r="K19" s="75"/>
    </row>
    <row r="20" spans="2:11" ht="14.25" customHeight="1" x14ac:dyDescent="0.25">
      <c r="B20" s="113"/>
      <c r="C20" s="643" t="s">
        <v>1598</v>
      </c>
      <c r="D20" s="283">
        <v>445</v>
      </c>
      <c r="E20" s="229">
        <v>731</v>
      </c>
      <c r="F20" s="229">
        <v>439</v>
      </c>
      <c r="G20" s="229">
        <v>173</v>
      </c>
      <c r="H20" s="229">
        <v>154</v>
      </c>
      <c r="I20" s="229">
        <v>1942</v>
      </c>
      <c r="J20" s="638">
        <v>2314</v>
      </c>
      <c r="K20" s="75"/>
    </row>
    <row r="21" spans="2:11" ht="14.25" customHeight="1" x14ac:dyDescent="0.25">
      <c r="B21" s="113"/>
      <c r="C21" s="643" t="s">
        <v>1599</v>
      </c>
      <c r="D21" s="283">
        <v>52</v>
      </c>
      <c r="E21" s="229">
        <v>42</v>
      </c>
      <c r="F21" s="229">
        <v>28</v>
      </c>
      <c r="G21" s="229" t="s">
        <v>36</v>
      </c>
      <c r="H21" s="229">
        <v>100</v>
      </c>
      <c r="I21" s="229">
        <v>222</v>
      </c>
      <c r="J21" s="638">
        <v>227</v>
      </c>
      <c r="K21" s="75"/>
    </row>
    <row r="22" spans="2:11" ht="14.25" customHeight="1" x14ac:dyDescent="0.25">
      <c r="B22" s="113"/>
      <c r="C22" s="643" t="s">
        <v>1600</v>
      </c>
      <c r="D22" s="283">
        <v>15</v>
      </c>
      <c r="E22" s="229">
        <v>12</v>
      </c>
      <c r="F22" s="229">
        <v>35</v>
      </c>
      <c r="G22" s="229">
        <v>24</v>
      </c>
      <c r="H22" s="229">
        <v>6</v>
      </c>
      <c r="I22" s="229">
        <v>92</v>
      </c>
      <c r="J22" s="638">
        <v>108</v>
      </c>
      <c r="K22" s="75"/>
    </row>
    <row r="23" spans="2:11" ht="14.25" customHeight="1" x14ac:dyDescent="0.25">
      <c r="B23" s="113"/>
      <c r="C23" s="643" t="s">
        <v>1601</v>
      </c>
      <c r="D23" s="283">
        <v>69</v>
      </c>
      <c r="E23" s="229">
        <v>90</v>
      </c>
      <c r="F23" s="229">
        <v>10</v>
      </c>
      <c r="G23" s="229">
        <v>20</v>
      </c>
      <c r="H23" s="229" t="s">
        <v>36</v>
      </c>
      <c r="I23" s="229">
        <v>189</v>
      </c>
      <c r="J23" s="638">
        <v>399</v>
      </c>
      <c r="K23" s="75"/>
    </row>
    <row r="24" spans="2:11" ht="14.25" customHeight="1" x14ac:dyDescent="0.25">
      <c r="B24" s="113"/>
      <c r="C24" s="643" t="s">
        <v>1602</v>
      </c>
      <c r="D24" s="283">
        <v>127</v>
      </c>
      <c r="E24" s="229">
        <v>190</v>
      </c>
      <c r="F24" s="229">
        <v>119</v>
      </c>
      <c r="G24" s="229">
        <v>59</v>
      </c>
      <c r="H24" s="229">
        <v>133</v>
      </c>
      <c r="I24" s="229">
        <v>628</v>
      </c>
      <c r="J24" s="638">
        <v>547</v>
      </c>
      <c r="K24" s="75"/>
    </row>
    <row r="25" spans="2:11" ht="14.25" customHeight="1" x14ac:dyDescent="0.25">
      <c r="B25" s="113"/>
      <c r="C25" s="344" t="s">
        <v>231</v>
      </c>
      <c r="D25" s="270">
        <v>2334</v>
      </c>
      <c r="E25" s="597">
        <v>3786</v>
      </c>
      <c r="F25" s="597">
        <v>1996</v>
      </c>
      <c r="G25" s="597">
        <v>753</v>
      </c>
      <c r="H25" s="597">
        <v>1112</v>
      </c>
      <c r="I25" s="597">
        <v>9981</v>
      </c>
      <c r="J25" s="597">
        <v>11466</v>
      </c>
      <c r="K25" s="75"/>
    </row>
    <row r="26" spans="2:11" ht="14.25" customHeight="1" x14ac:dyDescent="0.25">
      <c r="B26" s="113"/>
      <c r="C26" s="646"/>
      <c r="D26" s="1"/>
      <c r="E26" s="1"/>
      <c r="F26" s="1"/>
      <c r="G26" s="1"/>
      <c r="H26" s="1"/>
      <c r="I26" s="1"/>
      <c r="J26" s="1"/>
      <c r="K26" s="75"/>
    </row>
    <row r="27" spans="2:11" ht="14.25" customHeight="1" x14ac:dyDescent="0.25">
      <c r="B27" s="113"/>
      <c r="C27" s="647"/>
      <c r="D27" s="1"/>
      <c r="E27" s="1"/>
      <c r="F27" s="1"/>
      <c r="G27" s="1"/>
      <c r="H27" s="1"/>
      <c r="I27" s="1"/>
      <c r="J27" s="1"/>
      <c r="K27" s="75"/>
    </row>
    <row r="28" spans="2:11" ht="14.25" customHeight="1" x14ac:dyDescent="0.25">
      <c r="B28" s="113"/>
      <c r="C28" s="738" t="s">
        <v>1603</v>
      </c>
      <c r="D28" s="897"/>
      <c r="E28" s="897"/>
      <c r="F28" s="897"/>
      <c r="G28" s="897"/>
      <c r="H28" s="897"/>
      <c r="I28" s="897"/>
      <c r="J28" s="897"/>
      <c r="K28" s="75"/>
    </row>
    <row r="29" spans="2:11" ht="14.25" customHeight="1" x14ac:dyDescent="0.25">
      <c r="B29" s="113"/>
      <c r="C29" s="642" t="s">
        <v>1604</v>
      </c>
      <c r="D29" s="267" t="s">
        <v>393</v>
      </c>
      <c r="E29" s="239" t="s">
        <v>394</v>
      </c>
      <c r="F29" s="239" t="s">
        <v>395</v>
      </c>
      <c r="G29" s="239" t="s">
        <v>396</v>
      </c>
      <c r="H29" s="239" t="s">
        <v>397</v>
      </c>
      <c r="I29" s="239" t="s">
        <v>0</v>
      </c>
      <c r="J29" s="239" t="s">
        <v>1585</v>
      </c>
      <c r="K29" s="75"/>
    </row>
    <row r="30" spans="2:11" ht="14.25" customHeight="1" x14ac:dyDescent="0.25">
      <c r="B30" s="113"/>
      <c r="C30" s="643" t="s">
        <v>1605</v>
      </c>
      <c r="D30" s="283">
        <v>49</v>
      </c>
      <c r="E30" s="229">
        <v>50</v>
      </c>
      <c r="F30" s="229">
        <v>54</v>
      </c>
      <c r="G30" s="229" t="s">
        <v>36</v>
      </c>
      <c r="H30" s="229">
        <v>10</v>
      </c>
      <c r="I30" s="229">
        <v>163</v>
      </c>
      <c r="J30" s="638">
        <v>176</v>
      </c>
      <c r="K30" s="75"/>
    </row>
    <row r="31" spans="2:11" ht="14.25" customHeight="1" x14ac:dyDescent="0.25">
      <c r="B31" s="113"/>
      <c r="C31" s="643" t="s">
        <v>1606</v>
      </c>
      <c r="D31" s="283">
        <v>10</v>
      </c>
      <c r="E31" s="229">
        <v>96</v>
      </c>
      <c r="F31" s="229">
        <v>48</v>
      </c>
      <c r="G31" s="229" t="s">
        <v>36</v>
      </c>
      <c r="H31" s="229" t="s">
        <v>36</v>
      </c>
      <c r="I31" s="229">
        <v>154</v>
      </c>
      <c r="J31" s="638">
        <v>306</v>
      </c>
      <c r="K31" s="75"/>
    </row>
    <row r="32" spans="2:11" ht="14.25" customHeight="1" x14ac:dyDescent="0.25">
      <c r="B32" s="113"/>
      <c r="C32" s="643" t="s">
        <v>1607</v>
      </c>
      <c r="D32" s="283">
        <v>19</v>
      </c>
      <c r="E32" s="229">
        <v>61</v>
      </c>
      <c r="F32" s="229">
        <v>232</v>
      </c>
      <c r="G32" s="229">
        <v>30</v>
      </c>
      <c r="H32" s="229">
        <v>32</v>
      </c>
      <c r="I32" s="229">
        <v>374</v>
      </c>
      <c r="J32" s="638">
        <v>378</v>
      </c>
      <c r="K32" s="75"/>
    </row>
    <row r="33" spans="2:11" ht="14.25" customHeight="1" x14ac:dyDescent="0.25">
      <c r="B33" s="113"/>
      <c r="C33" s="643" t="s">
        <v>1608</v>
      </c>
      <c r="D33" s="283" t="s">
        <v>36</v>
      </c>
      <c r="E33" s="229" t="s">
        <v>36</v>
      </c>
      <c r="F33" s="229" t="s">
        <v>36</v>
      </c>
      <c r="G33" s="229">
        <v>4</v>
      </c>
      <c r="H33" s="229" t="s">
        <v>36</v>
      </c>
      <c r="I33" s="229">
        <v>4</v>
      </c>
      <c r="J33" s="638">
        <v>54</v>
      </c>
      <c r="K33" s="75"/>
    </row>
    <row r="34" spans="2:11" ht="14.25" customHeight="1" x14ac:dyDescent="0.25">
      <c r="B34" s="113"/>
      <c r="C34" s="643" t="s">
        <v>1609</v>
      </c>
      <c r="D34" s="283">
        <v>55</v>
      </c>
      <c r="E34" s="229">
        <v>36</v>
      </c>
      <c r="F34" s="229">
        <v>60</v>
      </c>
      <c r="G34" s="229">
        <v>41</v>
      </c>
      <c r="H34" s="229">
        <v>20</v>
      </c>
      <c r="I34" s="229">
        <v>212</v>
      </c>
      <c r="J34" s="638">
        <v>288</v>
      </c>
      <c r="K34" s="75"/>
    </row>
    <row r="35" spans="2:11" ht="14.25" customHeight="1" x14ac:dyDescent="0.25">
      <c r="B35" s="113"/>
      <c r="C35" s="643" t="s">
        <v>1610</v>
      </c>
      <c r="D35" s="283">
        <v>89</v>
      </c>
      <c r="E35" s="229">
        <v>36</v>
      </c>
      <c r="F35" s="229" t="s">
        <v>36</v>
      </c>
      <c r="G35" s="229">
        <v>8</v>
      </c>
      <c r="H35" s="229">
        <v>30</v>
      </c>
      <c r="I35" s="229">
        <v>163</v>
      </c>
      <c r="J35" s="638">
        <v>173</v>
      </c>
      <c r="K35" s="75"/>
    </row>
    <row r="36" spans="2:11" ht="14.25" customHeight="1" x14ac:dyDescent="0.25">
      <c r="B36" s="113"/>
      <c r="C36" s="643" t="s">
        <v>1611</v>
      </c>
      <c r="D36" s="283">
        <v>57</v>
      </c>
      <c r="E36" s="229">
        <v>136</v>
      </c>
      <c r="F36" s="229">
        <v>45</v>
      </c>
      <c r="G36" s="229">
        <v>8</v>
      </c>
      <c r="H36" s="229">
        <v>51</v>
      </c>
      <c r="I36" s="229">
        <v>297</v>
      </c>
      <c r="J36" s="638">
        <v>355</v>
      </c>
      <c r="K36" s="75"/>
    </row>
    <row r="37" spans="2:11" ht="14.25" customHeight="1" x14ac:dyDescent="0.25">
      <c r="B37" s="113"/>
      <c r="C37" s="643" t="s">
        <v>1612</v>
      </c>
      <c r="D37" s="283">
        <v>12</v>
      </c>
      <c r="E37" s="229" t="s">
        <v>36</v>
      </c>
      <c r="F37" s="229" t="s">
        <v>36</v>
      </c>
      <c r="G37" s="229" t="s">
        <v>36</v>
      </c>
      <c r="H37" s="229" t="s">
        <v>36</v>
      </c>
      <c r="I37" s="229">
        <v>12</v>
      </c>
      <c r="J37" s="638">
        <v>141</v>
      </c>
      <c r="K37" s="75"/>
    </row>
    <row r="38" spans="2:11" ht="14.25" customHeight="1" x14ac:dyDescent="0.25">
      <c r="B38" s="113"/>
      <c r="C38" s="643" t="s">
        <v>1613</v>
      </c>
      <c r="D38" s="283">
        <v>85</v>
      </c>
      <c r="E38" s="229">
        <v>103</v>
      </c>
      <c r="F38" s="229">
        <v>144</v>
      </c>
      <c r="G38" s="229">
        <v>70</v>
      </c>
      <c r="H38" s="229">
        <v>7</v>
      </c>
      <c r="I38" s="229">
        <v>409</v>
      </c>
      <c r="J38" s="638">
        <v>441</v>
      </c>
      <c r="K38" s="75"/>
    </row>
    <row r="39" spans="2:11" ht="14.25" customHeight="1" x14ac:dyDescent="0.25">
      <c r="B39" s="113"/>
      <c r="C39" s="643" t="s">
        <v>1614</v>
      </c>
      <c r="D39" s="283">
        <v>390</v>
      </c>
      <c r="E39" s="229">
        <v>387</v>
      </c>
      <c r="F39" s="229">
        <v>177</v>
      </c>
      <c r="G39" s="229">
        <v>184</v>
      </c>
      <c r="H39" s="229">
        <v>160</v>
      </c>
      <c r="I39" s="229">
        <v>1298</v>
      </c>
      <c r="J39" s="638">
        <v>1400</v>
      </c>
      <c r="K39" s="75"/>
    </row>
    <row r="40" spans="2:11" ht="14.25" customHeight="1" x14ac:dyDescent="0.25">
      <c r="B40" s="113"/>
      <c r="C40" s="344" t="s">
        <v>231</v>
      </c>
      <c r="D40" s="270">
        <v>766</v>
      </c>
      <c r="E40" s="597">
        <v>905</v>
      </c>
      <c r="F40" s="597">
        <v>760</v>
      </c>
      <c r="G40" s="597">
        <v>345</v>
      </c>
      <c r="H40" s="597">
        <v>310</v>
      </c>
      <c r="I40" s="597">
        <v>3086</v>
      </c>
      <c r="J40" s="597">
        <v>3712</v>
      </c>
      <c r="K40" s="75"/>
    </row>
    <row r="41" spans="2:11" ht="14.25" customHeight="1" x14ac:dyDescent="0.25">
      <c r="B41" s="113"/>
      <c r="C41" s="646"/>
      <c r="D41" s="1"/>
      <c r="E41" s="1"/>
      <c r="F41" s="1"/>
      <c r="G41" s="1"/>
      <c r="H41" s="1"/>
      <c r="I41" s="1"/>
      <c r="J41" s="1"/>
      <c r="K41" s="75"/>
    </row>
    <row r="42" spans="2:11" ht="14.25" customHeight="1" x14ac:dyDescent="0.25">
      <c r="B42" s="113"/>
      <c r="C42" s="647"/>
      <c r="D42" s="1"/>
      <c r="E42" s="1"/>
      <c r="F42" s="1"/>
      <c r="G42" s="1"/>
      <c r="H42" s="1"/>
      <c r="I42" s="1"/>
      <c r="J42" s="1"/>
      <c r="K42" s="75"/>
    </row>
    <row r="43" spans="2:11" ht="14.25" customHeight="1" x14ac:dyDescent="0.25">
      <c r="B43" s="113"/>
      <c r="C43" s="738" t="s">
        <v>1615</v>
      </c>
      <c r="D43" s="897"/>
      <c r="E43" s="897"/>
      <c r="F43" s="897"/>
      <c r="G43" s="897"/>
      <c r="H43" s="897"/>
      <c r="I43" s="897"/>
      <c r="J43" s="897"/>
      <c r="K43" s="75"/>
    </row>
    <row r="44" spans="2:11" ht="14.25" customHeight="1" x14ac:dyDescent="0.25">
      <c r="B44" s="113"/>
      <c r="C44" s="642" t="s">
        <v>1616</v>
      </c>
      <c r="D44" s="267" t="s">
        <v>393</v>
      </c>
      <c r="E44" s="239" t="s">
        <v>394</v>
      </c>
      <c r="F44" s="239" t="s">
        <v>395</v>
      </c>
      <c r="G44" s="239" t="s">
        <v>396</v>
      </c>
      <c r="H44" s="239" t="s">
        <v>397</v>
      </c>
      <c r="I44" s="239" t="s">
        <v>0</v>
      </c>
      <c r="J44" s="239" t="s">
        <v>1585</v>
      </c>
      <c r="K44" s="75"/>
    </row>
    <row r="45" spans="2:11" ht="14.25" customHeight="1" x14ac:dyDescent="0.25">
      <c r="B45" s="113"/>
      <c r="C45" s="643" t="s">
        <v>1617</v>
      </c>
      <c r="D45" s="283">
        <v>5</v>
      </c>
      <c r="E45" s="229">
        <v>30</v>
      </c>
      <c r="F45" s="229" t="s">
        <v>36</v>
      </c>
      <c r="G45" s="229" t="s">
        <v>36</v>
      </c>
      <c r="H45" s="229">
        <v>20</v>
      </c>
      <c r="I45" s="229">
        <v>55</v>
      </c>
      <c r="J45" s="638">
        <v>172</v>
      </c>
      <c r="K45" s="75"/>
    </row>
    <row r="46" spans="2:11" ht="14.25" customHeight="1" x14ac:dyDescent="0.25">
      <c r="B46" s="113"/>
      <c r="C46" s="643" t="s">
        <v>1618</v>
      </c>
      <c r="D46" s="283">
        <v>20</v>
      </c>
      <c r="E46" s="229" t="s">
        <v>36</v>
      </c>
      <c r="F46" s="229">
        <v>20</v>
      </c>
      <c r="G46" s="229" t="s">
        <v>36</v>
      </c>
      <c r="H46" s="229" t="s">
        <v>36</v>
      </c>
      <c r="I46" s="229">
        <v>40</v>
      </c>
      <c r="J46" s="638">
        <v>65</v>
      </c>
      <c r="K46" s="75"/>
    </row>
    <row r="47" spans="2:11" ht="14.25" customHeight="1" x14ac:dyDescent="0.25">
      <c r="B47" s="113"/>
      <c r="C47" s="643" t="s">
        <v>1619</v>
      </c>
      <c r="D47" s="283">
        <v>81</v>
      </c>
      <c r="E47" s="229">
        <v>82</v>
      </c>
      <c r="F47" s="229">
        <v>45</v>
      </c>
      <c r="G47" s="229">
        <v>30</v>
      </c>
      <c r="H47" s="229">
        <v>25</v>
      </c>
      <c r="I47" s="229">
        <v>263</v>
      </c>
      <c r="J47" s="638">
        <v>302</v>
      </c>
      <c r="K47" s="75"/>
    </row>
    <row r="48" spans="2:11" ht="14.25" customHeight="1" x14ac:dyDescent="0.25">
      <c r="B48" s="113"/>
      <c r="C48" s="643" t="s">
        <v>1620</v>
      </c>
      <c r="D48" s="283">
        <v>85</v>
      </c>
      <c r="E48" s="229">
        <v>104</v>
      </c>
      <c r="F48" s="229">
        <v>60</v>
      </c>
      <c r="G48" s="229">
        <v>60</v>
      </c>
      <c r="H48" s="229">
        <v>30</v>
      </c>
      <c r="I48" s="229">
        <v>339</v>
      </c>
      <c r="J48" s="638">
        <v>721</v>
      </c>
      <c r="K48" s="75"/>
    </row>
    <row r="49" spans="2:11" ht="14.25" customHeight="1" x14ac:dyDescent="0.25">
      <c r="B49" s="113"/>
      <c r="C49" s="643" t="s">
        <v>1621</v>
      </c>
      <c r="D49" s="283">
        <v>22</v>
      </c>
      <c r="E49" s="229">
        <v>5</v>
      </c>
      <c r="F49" s="229">
        <v>6</v>
      </c>
      <c r="G49" s="229">
        <v>10</v>
      </c>
      <c r="H49" s="229">
        <v>5</v>
      </c>
      <c r="I49" s="229">
        <v>48</v>
      </c>
      <c r="J49" s="898">
        <v>237</v>
      </c>
      <c r="K49" s="75"/>
    </row>
    <row r="50" spans="2:11" ht="14.25" customHeight="1" x14ac:dyDescent="0.25">
      <c r="B50" s="113"/>
      <c r="C50" s="643" t="s">
        <v>1622</v>
      </c>
      <c r="D50" s="283">
        <v>120</v>
      </c>
      <c r="E50" s="229">
        <v>39</v>
      </c>
      <c r="F50" s="229">
        <v>12</v>
      </c>
      <c r="G50" s="229">
        <v>8</v>
      </c>
      <c r="H50" s="229">
        <v>6</v>
      </c>
      <c r="I50" s="229">
        <v>185</v>
      </c>
      <c r="J50" s="898"/>
      <c r="K50" s="75"/>
    </row>
    <row r="51" spans="2:11" ht="14.25" customHeight="1" x14ac:dyDescent="0.25">
      <c r="B51" s="113"/>
      <c r="C51" s="643" t="s">
        <v>1623</v>
      </c>
      <c r="D51" s="283">
        <v>95</v>
      </c>
      <c r="E51" s="229">
        <v>91</v>
      </c>
      <c r="F51" s="229">
        <v>73</v>
      </c>
      <c r="G51" s="229">
        <v>51</v>
      </c>
      <c r="H51" s="229">
        <v>55</v>
      </c>
      <c r="I51" s="229">
        <v>365</v>
      </c>
      <c r="J51" s="638">
        <v>431</v>
      </c>
      <c r="K51" s="75"/>
    </row>
    <row r="52" spans="2:11" ht="14.25" customHeight="1" x14ac:dyDescent="0.25">
      <c r="B52" s="113"/>
      <c r="C52" s="643" t="s">
        <v>1624</v>
      </c>
      <c r="D52" s="283" t="s">
        <v>36</v>
      </c>
      <c r="E52" s="229" t="s">
        <v>36</v>
      </c>
      <c r="F52" s="229" t="s">
        <v>36</v>
      </c>
      <c r="G52" s="229" t="s">
        <v>36</v>
      </c>
      <c r="H52" s="229" t="s">
        <v>36</v>
      </c>
      <c r="I52" s="229">
        <v>0</v>
      </c>
      <c r="J52" s="638">
        <v>54</v>
      </c>
      <c r="K52" s="75"/>
    </row>
    <row r="53" spans="2:11" ht="14.25" customHeight="1" x14ac:dyDescent="0.25">
      <c r="B53" s="113"/>
      <c r="C53" s="344" t="s">
        <v>231</v>
      </c>
      <c r="D53" s="270">
        <v>428</v>
      </c>
      <c r="E53" s="597">
        <v>351</v>
      </c>
      <c r="F53" s="597">
        <v>216</v>
      </c>
      <c r="G53" s="597">
        <v>159</v>
      </c>
      <c r="H53" s="597">
        <v>141</v>
      </c>
      <c r="I53" s="597">
        <v>1295</v>
      </c>
      <c r="J53" s="597">
        <v>1982</v>
      </c>
      <c r="K53" s="75"/>
    </row>
    <row r="54" spans="2:11" ht="14.25" customHeight="1" x14ac:dyDescent="0.25">
      <c r="B54" s="113"/>
      <c r="C54" s="646"/>
      <c r="D54" s="1"/>
      <c r="E54" s="1"/>
      <c r="F54" s="1"/>
      <c r="G54" s="1"/>
      <c r="H54" s="1"/>
      <c r="I54" s="1"/>
      <c r="J54" s="1"/>
      <c r="K54" s="75"/>
    </row>
    <row r="55" spans="2:11" ht="14.25" customHeight="1" x14ac:dyDescent="0.25">
      <c r="B55" s="113"/>
      <c r="C55" s="647"/>
      <c r="D55" s="1"/>
      <c r="E55" s="1"/>
      <c r="F55" s="1"/>
      <c r="G55" s="1"/>
      <c r="H55" s="1"/>
      <c r="I55" s="1"/>
      <c r="J55" s="1"/>
      <c r="K55" s="75"/>
    </row>
    <row r="56" spans="2:11" ht="14.25" customHeight="1" x14ac:dyDescent="0.25">
      <c r="B56" s="113"/>
      <c r="C56" s="738" t="s">
        <v>1625</v>
      </c>
      <c r="D56" s="897"/>
      <c r="E56" s="897"/>
      <c r="F56" s="897"/>
      <c r="G56" s="897"/>
      <c r="H56" s="897"/>
      <c r="I56" s="897"/>
      <c r="J56" s="897"/>
      <c r="K56" s="75"/>
    </row>
    <row r="57" spans="2:11" ht="14.25" customHeight="1" x14ac:dyDescent="0.25">
      <c r="B57" s="113"/>
      <c r="C57" s="642" t="s">
        <v>1626</v>
      </c>
      <c r="D57" s="267" t="s">
        <v>393</v>
      </c>
      <c r="E57" s="239" t="s">
        <v>394</v>
      </c>
      <c r="F57" s="239" t="s">
        <v>395</v>
      </c>
      <c r="G57" s="239" t="s">
        <v>396</v>
      </c>
      <c r="H57" s="239" t="s">
        <v>397</v>
      </c>
      <c r="I57" s="239" t="s">
        <v>0</v>
      </c>
      <c r="J57" s="239" t="s">
        <v>1585</v>
      </c>
      <c r="K57" s="75"/>
    </row>
    <row r="58" spans="2:11" ht="14.25" customHeight="1" x14ac:dyDescent="0.25">
      <c r="B58" s="113"/>
      <c r="C58" s="643" t="s">
        <v>1627</v>
      </c>
      <c r="D58" s="283" t="s">
        <v>36</v>
      </c>
      <c r="E58" s="229" t="s">
        <v>36</v>
      </c>
      <c r="F58" s="229">
        <v>20</v>
      </c>
      <c r="G58" s="229" t="s">
        <v>36</v>
      </c>
      <c r="H58" s="229">
        <v>19</v>
      </c>
      <c r="I58" s="229">
        <v>39</v>
      </c>
      <c r="J58" s="638">
        <v>59</v>
      </c>
      <c r="K58" s="75"/>
    </row>
    <row r="59" spans="2:11" ht="14.25" customHeight="1" x14ac:dyDescent="0.25">
      <c r="B59" s="113"/>
      <c r="C59" s="643" t="s">
        <v>1628</v>
      </c>
      <c r="D59" s="283">
        <v>11</v>
      </c>
      <c r="E59" s="229" t="s">
        <v>36</v>
      </c>
      <c r="F59" s="229" t="s">
        <v>36</v>
      </c>
      <c r="G59" s="229" t="s">
        <v>36</v>
      </c>
      <c r="H59" s="229" t="s">
        <v>36</v>
      </c>
      <c r="I59" s="229">
        <v>11</v>
      </c>
      <c r="J59" s="638">
        <v>26</v>
      </c>
      <c r="K59" s="75"/>
    </row>
    <row r="60" spans="2:11" ht="14.25" customHeight="1" x14ac:dyDescent="0.25">
      <c r="B60" s="113"/>
      <c r="C60" s="643" t="s">
        <v>1629</v>
      </c>
      <c r="D60" s="283" t="s">
        <v>36</v>
      </c>
      <c r="E60" s="229" t="s">
        <v>36</v>
      </c>
      <c r="F60" s="229" t="s">
        <v>36</v>
      </c>
      <c r="G60" s="229" t="s">
        <v>36</v>
      </c>
      <c r="H60" s="229">
        <v>13</v>
      </c>
      <c r="I60" s="229">
        <v>13</v>
      </c>
      <c r="J60" s="638">
        <v>72</v>
      </c>
      <c r="K60" s="75"/>
    </row>
    <row r="61" spans="2:11" ht="14.25" customHeight="1" x14ac:dyDescent="0.25">
      <c r="B61" s="113"/>
      <c r="C61" s="643" t="s">
        <v>1630</v>
      </c>
      <c r="D61" s="283" t="s">
        <v>36</v>
      </c>
      <c r="E61" s="229" t="s">
        <v>36</v>
      </c>
      <c r="F61" s="229" t="s">
        <v>36</v>
      </c>
      <c r="G61" s="229">
        <v>20</v>
      </c>
      <c r="H61" s="229" t="s">
        <v>36</v>
      </c>
      <c r="I61" s="229">
        <v>20</v>
      </c>
      <c r="J61" s="638">
        <v>432</v>
      </c>
      <c r="K61" s="75"/>
    </row>
    <row r="62" spans="2:11" ht="14.25" customHeight="1" x14ac:dyDescent="0.25">
      <c r="B62" s="113"/>
      <c r="C62" s="644" t="s">
        <v>1631</v>
      </c>
      <c r="D62" s="283">
        <v>133</v>
      </c>
      <c r="E62" s="229">
        <v>106</v>
      </c>
      <c r="F62" s="229">
        <v>118</v>
      </c>
      <c r="G62" s="229">
        <v>78</v>
      </c>
      <c r="H62" s="229">
        <v>65</v>
      </c>
      <c r="I62" s="229">
        <v>500</v>
      </c>
      <c r="J62" s="639">
        <v>25</v>
      </c>
      <c r="K62" s="75"/>
    </row>
    <row r="63" spans="2:11" ht="14.25" customHeight="1" x14ac:dyDescent="0.25">
      <c r="B63" s="113"/>
      <c r="C63" s="643" t="s">
        <v>1632</v>
      </c>
      <c r="D63" s="283">
        <v>20</v>
      </c>
      <c r="E63" s="229" t="s">
        <v>36</v>
      </c>
      <c r="F63" s="229" t="s">
        <v>36</v>
      </c>
      <c r="G63" s="229">
        <v>6</v>
      </c>
      <c r="H63" s="229" t="s">
        <v>36</v>
      </c>
      <c r="I63" s="229">
        <v>26</v>
      </c>
      <c r="J63" s="639">
        <v>107</v>
      </c>
      <c r="K63" s="75"/>
    </row>
    <row r="64" spans="2:11" ht="14.25" customHeight="1" x14ac:dyDescent="0.25">
      <c r="B64" s="113"/>
      <c r="C64" s="643" t="s">
        <v>1633</v>
      </c>
      <c r="D64" s="283">
        <v>22</v>
      </c>
      <c r="E64" s="229">
        <v>43</v>
      </c>
      <c r="F64" s="229">
        <v>42</v>
      </c>
      <c r="G64" s="229">
        <v>8</v>
      </c>
      <c r="H64" s="229">
        <v>8</v>
      </c>
      <c r="I64" s="229">
        <v>123</v>
      </c>
      <c r="J64" s="638">
        <v>163</v>
      </c>
      <c r="K64" s="75"/>
    </row>
    <row r="65" spans="2:11" ht="14.25" customHeight="1" x14ac:dyDescent="0.25">
      <c r="B65" s="113"/>
      <c r="C65" s="344" t="s">
        <v>231</v>
      </c>
      <c r="D65" s="270">
        <v>186</v>
      </c>
      <c r="E65" s="597">
        <v>149</v>
      </c>
      <c r="F65" s="597">
        <v>180</v>
      </c>
      <c r="G65" s="597">
        <v>112</v>
      </c>
      <c r="H65" s="597">
        <v>105</v>
      </c>
      <c r="I65" s="597">
        <v>732</v>
      </c>
      <c r="J65" s="597">
        <v>884</v>
      </c>
      <c r="K65" s="75"/>
    </row>
    <row r="66" spans="2:11" ht="14.25" customHeight="1" x14ac:dyDescent="0.25">
      <c r="B66" s="113"/>
      <c r="C66" s="646"/>
      <c r="D66" s="1"/>
      <c r="E66" s="1"/>
      <c r="F66" s="1"/>
      <c r="G66" s="1"/>
      <c r="H66" s="1"/>
      <c r="I66" s="1"/>
      <c r="J66" s="1"/>
      <c r="K66" s="75"/>
    </row>
    <row r="67" spans="2:11" ht="14.25" customHeight="1" x14ac:dyDescent="0.25">
      <c r="B67" s="113"/>
      <c r="C67" s="647"/>
      <c r="D67" s="1"/>
      <c r="E67" s="1"/>
      <c r="F67" s="1"/>
      <c r="G67" s="1"/>
      <c r="H67" s="1"/>
      <c r="I67" s="1"/>
      <c r="J67" s="1"/>
      <c r="K67" s="75"/>
    </row>
    <row r="68" spans="2:11" ht="14.25" customHeight="1" x14ac:dyDescent="0.25">
      <c r="B68" s="113"/>
      <c r="C68" s="738" t="s">
        <v>1634</v>
      </c>
      <c r="D68" s="897"/>
      <c r="E68" s="897"/>
      <c r="F68" s="897"/>
      <c r="G68" s="897"/>
      <c r="H68" s="897"/>
      <c r="I68" s="897"/>
      <c r="J68" s="897"/>
      <c r="K68" s="75"/>
    </row>
    <row r="69" spans="2:11" ht="14.25" customHeight="1" x14ac:dyDescent="0.25">
      <c r="B69" s="113"/>
      <c r="C69" s="642" t="s">
        <v>1635</v>
      </c>
      <c r="D69" s="267" t="s">
        <v>393</v>
      </c>
      <c r="E69" s="239" t="s">
        <v>394</v>
      </c>
      <c r="F69" s="239" t="s">
        <v>395</v>
      </c>
      <c r="G69" s="239" t="s">
        <v>396</v>
      </c>
      <c r="H69" s="239" t="s">
        <v>397</v>
      </c>
      <c r="I69" s="239" t="s">
        <v>0</v>
      </c>
      <c r="J69" s="239" t="s">
        <v>1585</v>
      </c>
      <c r="K69" s="75"/>
    </row>
    <row r="70" spans="2:11" ht="14.25" customHeight="1" x14ac:dyDescent="0.25">
      <c r="B70" s="113"/>
      <c r="C70" s="640" t="s">
        <v>1636</v>
      </c>
      <c r="D70" s="283">
        <v>10</v>
      </c>
      <c r="E70" s="229">
        <v>18</v>
      </c>
      <c r="F70" s="229">
        <v>20</v>
      </c>
      <c r="G70" s="229">
        <v>10</v>
      </c>
      <c r="H70" s="229">
        <v>0</v>
      </c>
      <c r="I70" s="229">
        <v>58</v>
      </c>
      <c r="J70" s="638">
        <v>123</v>
      </c>
      <c r="K70" s="75"/>
    </row>
    <row r="71" spans="2:11" ht="14.25" customHeight="1" x14ac:dyDescent="0.25">
      <c r="B71" s="113"/>
      <c r="C71" s="640" t="s">
        <v>1637</v>
      </c>
      <c r="D71" s="283">
        <v>10</v>
      </c>
      <c r="E71" s="229">
        <v>10</v>
      </c>
      <c r="F71" s="229" t="s">
        <v>36</v>
      </c>
      <c r="G71" s="229" t="s">
        <v>36</v>
      </c>
      <c r="H71" s="229" t="s">
        <v>36</v>
      </c>
      <c r="I71" s="229">
        <v>20</v>
      </c>
      <c r="J71" s="638">
        <v>31</v>
      </c>
      <c r="K71" s="75"/>
    </row>
    <row r="72" spans="2:11" ht="14.25" customHeight="1" x14ac:dyDescent="0.25">
      <c r="B72" s="113"/>
      <c r="C72" s="640" t="s">
        <v>1638</v>
      </c>
      <c r="D72" s="283">
        <v>44</v>
      </c>
      <c r="E72" s="229">
        <v>134</v>
      </c>
      <c r="F72" s="229">
        <v>40</v>
      </c>
      <c r="G72" s="229">
        <v>15</v>
      </c>
      <c r="H72" s="229">
        <v>32</v>
      </c>
      <c r="I72" s="229">
        <v>265</v>
      </c>
      <c r="J72" s="638">
        <v>322</v>
      </c>
      <c r="K72" s="75"/>
    </row>
    <row r="73" spans="2:11" ht="14.25" customHeight="1" x14ac:dyDescent="0.25">
      <c r="B73" s="113"/>
      <c r="C73" s="640" t="s">
        <v>1639</v>
      </c>
      <c r="D73" s="283">
        <v>30</v>
      </c>
      <c r="E73" s="229">
        <v>37</v>
      </c>
      <c r="F73" s="229">
        <v>26</v>
      </c>
      <c r="G73" s="229">
        <v>10</v>
      </c>
      <c r="H73" s="229">
        <v>11</v>
      </c>
      <c r="I73" s="229">
        <v>114</v>
      </c>
      <c r="J73" s="638">
        <v>215</v>
      </c>
      <c r="K73" s="75"/>
    </row>
    <row r="74" spans="2:11" ht="14.25" customHeight="1" x14ac:dyDescent="0.25">
      <c r="B74" s="113"/>
      <c r="C74" s="640" t="s">
        <v>1640</v>
      </c>
      <c r="D74" s="283">
        <v>28</v>
      </c>
      <c r="E74" s="229">
        <v>9</v>
      </c>
      <c r="F74" s="229" t="s">
        <v>36</v>
      </c>
      <c r="G74" s="229" t="s">
        <v>36</v>
      </c>
      <c r="H74" s="229" t="s">
        <v>36</v>
      </c>
      <c r="I74" s="229">
        <v>37</v>
      </c>
      <c r="J74" s="638">
        <v>56</v>
      </c>
      <c r="K74" s="75"/>
    </row>
    <row r="75" spans="2:11" ht="14.25" customHeight="1" x14ac:dyDescent="0.25">
      <c r="B75" s="113"/>
      <c r="C75" s="640" t="s">
        <v>1641</v>
      </c>
      <c r="D75" s="283">
        <v>13</v>
      </c>
      <c r="E75" s="229">
        <v>28</v>
      </c>
      <c r="F75" s="229">
        <v>25</v>
      </c>
      <c r="G75" s="229">
        <v>10</v>
      </c>
      <c r="H75" s="229">
        <v>34</v>
      </c>
      <c r="I75" s="229">
        <v>110</v>
      </c>
      <c r="J75" s="638">
        <v>107</v>
      </c>
      <c r="K75" s="75"/>
    </row>
    <row r="76" spans="2:11" ht="14.25" customHeight="1" x14ac:dyDescent="0.25">
      <c r="B76" s="113"/>
      <c r="C76" s="640" t="s">
        <v>1642</v>
      </c>
      <c r="D76" s="283">
        <v>44</v>
      </c>
      <c r="E76" s="229">
        <v>58</v>
      </c>
      <c r="F76" s="229">
        <v>25</v>
      </c>
      <c r="G76" s="229">
        <v>16</v>
      </c>
      <c r="H76" s="229">
        <v>13</v>
      </c>
      <c r="I76" s="229">
        <v>156</v>
      </c>
      <c r="J76" s="638">
        <v>129</v>
      </c>
      <c r="K76" s="75"/>
    </row>
    <row r="77" spans="2:11" ht="14.25" customHeight="1" x14ac:dyDescent="0.25">
      <c r="B77" s="113"/>
      <c r="C77" s="640" t="s">
        <v>1643</v>
      </c>
      <c r="D77" s="283">
        <v>14</v>
      </c>
      <c r="E77" s="229" t="s">
        <v>36</v>
      </c>
      <c r="F77" s="229">
        <v>22</v>
      </c>
      <c r="G77" s="229" t="s">
        <v>36</v>
      </c>
      <c r="H77" s="229" t="s">
        <v>36</v>
      </c>
      <c r="I77" s="229">
        <v>36</v>
      </c>
      <c r="J77" s="638">
        <v>43</v>
      </c>
      <c r="K77" s="75"/>
    </row>
    <row r="78" spans="2:11" ht="14.25" customHeight="1" x14ac:dyDescent="0.25">
      <c r="B78" s="113"/>
      <c r="C78" s="640" t="s">
        <v>1644</v>
      </c>
      <c r="D78" s="283">
        <v>42</v>
      </c>
      <c r="E78" s="229">
        <v>16</v>
      </c>
      <c r="F78" s="229">
        <v>16</v>
      </c>
      <c r="G78" s="229" t="s">
        <v>36</v>
      </c>
      <c r="H78" s="229" t="s">
        <v>36</v>
      </c>
      <c r="I78" s="229">
        <v>74</v>
      </c>
      <c r="J78" s="638">
        <v>56</v>
      </c>
      <c r="K78" s="75"/>
    </row>
    <row r="79" spans="2:11" ht="14.25" customHeight="1" x14ac:dyDescent="0.25">
      <c r="B79" s="113"/>
      <c r="C79" s="344" t="s">
        <v>231</v>
      </c>
      <c r="D79" s="270">
        <v>235</v>
      </c>
      <c r="E79" s="597">
        <v>310</v>
      </c>
      <c r="F79" s="597">
        <v>174</v>
      </c>
      <c r="G79" s="597">
        <v>61</v>
      </c>
      <c r="H79" s="597">
        <v>90</v>
      </c>
      <c r="I79" s="597">
        <v>870</v>
      </c>
      <c r="J79" s="597">
        <v>1114</v>
      </c>
      <c r="K79" s="75"/>
    </row>
    <row r="80" spans="2:11" ht="14.25" customHeight="1" x14ac:dyDescent="0.25">
      <c r="B80" s="113"/>
      <c r="C80" s="646"/>
      <c r="D80" s="1"/>
      <c r="E80" s="1"/>
      <c r="F80" s="1"/>
      <c r="G80" s="1"/>
      <c r="H80" s="1"/>
      <c r="I80" s="1"/>
      <c r="J80" s="1"/>
      <c r="K80" s="75"/>
    </row>
    <row r="81" spans="2:11" ht="14.25" customHeight="1" x14ac:dyDescent="0.25">
      <c r="B81" s="113"/>
      <c r="C81" s="647"/>
      <c r="D81" s="1"/>
      <c r="E81" s="1"/>
      <c r="F81" s="1"/>
      <c r="G81" s="1"/>
      <c r="H81" s="1"/>
      <c r="I81" s="1"/>
      <c r="J81" s="1"/>
      <c r="K81" s="75"/>
    </row>
    <row r="82" spans="2:11" ht="14.25" customHeight="1" x14ac:dyDescent="0.25">
      <c r="B82" s="113"/>
      <c r="C82" s="738" t="s">
        <v>1645</v>
      </c>
      <c r="D82" s="897"/>
      <c r="E82" s="897"/>
      <c r="F82" s="897"/>
      <c r="G82" s="897"/>
      <c r="H82" s="897"/>
      <c r="I82" s="897"/>
      <c r="J82" s="897"/>
      <c r="K82" s="75"/>
    </row>
    <row r="83" spans="2:11" ht="14.25" customHeight="1" x14ac:dyDescent="0.25">
      <c r="B83" s="113"/>
      <c r="C83" s="642" t="s">
        <v>1646</v>
      </c>
      <c r="D83" s="267" t="s">
        <v>393</v>
      </c>
      <c r="E83" s="239" t="s">
        <v>394</v>
      </c>
      <c r="F83" s="239" t="s">
        <v>395</v>
      </c>
      <c r="G83" s="239" t="s">
        <v>396</v>
      </c>
      <c r="H83" s="239" t="s">
        <v>397</v>
      </c>
      <c r="I83" s="239" t="s">
        <v>0</v>
      </c>
      <c r="J83" s="239" t="s">
        <v>1585</v>
      </c>
      <c r="K83" s="75"/>
    </row>
    <row r="84" spans="2:11" ht="14.25" customHeight="1" x14ac:dyDescent="0.25">
      <c r="B84" s="113"/>
      <c r="C84" s="640" t="s">
        <v>1647</v>
      </c>
      <c r="D84" s="283" t="s">
        <v>36</v>
      </c>
      <c r="E84" s="229" t="s">
        <v>36</v>
      </c>
      <c r="F84" s="229" t="s">
        <v>36</v>
      </c>
      <c r="G84" s="229" t="s">
        <v>36</v>
      </c>
      <c r="H84" s="229" t="s">
        <v>36</v>
      </c>
      <c r="I84" s="229">
        <v>0</v>
      </c>
      <c r="J84" s="638">
        <v>22</v>
      </c>
      <c r="K84" s="75"/>
    </row>
    <row r="85" spans="2:11" ht="14.25" customHeight="1" x14ac:dyDescent="0.25">
      <c r="B85" s="113"/>
      <c r="C85" s="640" t="s">
        <v>1648</v>
      </c>
      <c r="D85" s="283">
        <v>155</v>
      </c>
      <c r="E85" s="229">
        <v>77</v>
      </c>
      <c r="F85" s="229">
        <v>77</v>
      </c>
      <c r="G85" s="229">
        <v>98</v>
      </c>
      <c r="H85" s="229">
        <v>41</v>
      </c>
      <c r="I85" s="229">
        <v>448</v>
      </c>
      <c r="J85" s="638">
        <v>430</v>
      </c>
      <c r="K85" s="75"/>
    </row>
    <row r="86" spans="2:11" ht="14.25" customHeight="1" x14ac:dyDescent="0.25">
      <c r="B86" s="113"/>
      <c r="C86" s="640" t="s">
        <v>1649</v>
      </c>
      <c r="D86" s="283">
        <v>3</v>
      </c>
      <c r="E86" s="229">
        <v>17</v>
      </c>
      <c r="F86" s="229">
        <v>12</v>
      </c>
      <c r="G86" s="229">
        <v>8</v>
      </c>
      <c r="H86" s="229" t="s">
        <v>36</v>
      </c>
      <c r="I86" s="229">
        <v>40</v>
      </c>
      <c r="J86" s="638">
        <v>54</v>
      </c>
      <c r="K86" s="75"/>
    </row>
    <row r="87" spans="2:11" ht="14.25" customHeight="1" x14ac:dyDescent="0.25">
      <c r="B87" s="113"/>
      <c r="C87" s="640" t="s">
        <v>1650</v>
      </c>
      <c r="D87" s="283" t="s">
        <v>36</v>
      </c>
      <c r="E87" s="229" t="s">
        <v>36</v>
      </c>
      <c r="F87" s="229" t="s">
        <v>36</v>
      </c>
      <c r="G87" s="229">
        <v>9</v>
      </c>
      <c r="H87" s="229" t="s">
        <v>36</v>
      </c>
      <c r="I87" s="229">
        <v>9</v>
      </c>
      <c r="J87" s="638">
        <v>43</v>
      </c>
      <c r="K87" s="75"/>
    </row>
    <row r="88" spans="2:11" ht="14.25" customHeight="1" x14ac:dyDescent="0.25">
      <c r="B88" s="113"/>
      <c r="C88" s="344" t="s">
        <v>231</v>
      </c>
      <c r="D88" s="270">
        <v>158</v>
      </c>
      <c r="E88" s="597">
        <v>94</v>
      </c>
      <c r="F88" s="597">
        <v>89</v>
      </c>
      <c r="G88" s="597">
        <v>115</v>
      </c>
      <c r="H88" s="597">
        <v>41</v>
      </c>
      <c r="I88" s="597">
        <v>497</v>
      </c>
      <c r="J88" s="597">
        <v>549</v>
      </c>
      <c r="K88" s="75"/>
    </row>
    <row r="89" spans="2:11" x14ac:dyDescent="0.25">
      <c r="B89" s="113"/>
      <c r="C89" s="647"/>
      <c r="D89" s="1"/>
      <c r="E89" s="1"/>
      <c r="F89" s="1"/>
      <c r="G89" s="1"/>
      <c r="H89" s="1"/>
      <c r="I89" s="1"/>
      <c r="J89" s="1"/>
      <c r="K89" s="75"/>
    </row>
    <row r="90" spans="2:11" ht="15.75" thickBot="1" x14ac:dyDescent="0.3">
      <c r="B90" s="634" t="s">
        <v>1652</v>
      </c>
      <c r="C90" s="648"/>
      <c r="D90" s="78"/>
      <c r="E90" s="78"/>
      <c r="F90" s="78"/>
      <c r="G90" s="78"/>
      <c r="H90" s="78"/>
      <c r="I90" s="78"/>
      <c r="J90" s="78"/>
      <c r="K90" s="79"/>
    </row>
    <row r="91" spans="2:11" x14ac:dyDescent="0.25">
      <c r="C91" s="636"/>
    </row>
    <row r="93" spans="2:11" x14ac:dyDescent="0.25">
      <c r="C93" s="637"/>
    </row>
  </sheetData>
  <mergeCells count="9">
    <mergeCell ref="C68:J68"/>
    <mergeCell ref="C82:J82"/>
    <mergeCell ref="B1:K1"/>
    <mergeCell ref="J49:J50"/>
    <mergeCell ref="C3:J3"/>
    <mergeCell ref="C14:J14"/>
    <mergeCell ref="C28:J28"/>
    <mergeCell ref="C43:J43"/>
    <mergeCell ref="C56:J5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B1:N43"/>
  <sheetViews>
    <sheetView zoomScale="85" zoomScaleNormal="85" workbookViewId="0">
      <selection activeCell="I51" sqref="I51"/>
    </sheetView>
  </sheetViews>
  <sheetFormatPr defaultRowHeight="11.25" x14ac:dyDescent="0.2"/>
  <cols>
    <col min="1" max="2" width="9.140625" style="12"/>
    <col min="3" max="3" width="25.42578125" style="48" customWidth="1"/>
    <col min="4" max="4" width="16.7109375" style="48" bestFit="1" customWidth="1"/>
    <col min="5" max="7" width="15.7109375" style="48" bestFit="1" customWidth="1"/>
    <col min="8" max="8" width="9.140625" style="48"/>
    <col min="9" max="9" width="21.28515625" style="48" customWidth="1"/>
    <col min="10" max="13" width="15.7109375" style="48" bestFit="1" customWidth="1"/>
    <col min="14" max="14" width="9.140625" style="12"/>
    <col min="15" max="15" width="14.140625" style="12" bestFit="1" customWidth="1"/>
    <col min="16" max="18" width="15.140625" style="12" customWidth="1"/>
    <col min="19" max="16384" width="9.140625" style="12"/>
  </cols>
  <sheetData>
    <row r="1" spans="2:14" ht="15.75" x14ac:dyDescent="0.2">
      <c r="B1" s="745" t="s">
        <v>1659</v>
      </c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7"/>
    </row>
    <row r="2" spans="2:14" x14ac:dyDescent="0.2"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6"/>
    </row>
    <row r="3" spans="2:14" ht="13.5" customHeight="1" x14ac:dyDescent="0.2">
      <c r="B3" s="64"/>
      <c r="C3" s="843" t="s">
        <v>102</v>
      </c>
      <c r="D3" s="843"/>
      <c r="E3" s="843"/>
      <c r="F3" s="843"/>
      <c r="G3" s="843"/>
      <c r="H3" s="65"/>
      <c r="I3" s="722" t="s">
        <v>107</v>
      </c>
      <c r="J3" s="722"/>
      <c r="K3" s="722"/>
      <c r="L3" s="722"/>
      <c r="M3" s="722"/>
      <c r="N3" s="66"/>
    </row>
    <row r="4" spans="2:14" x14ac:dyDescent="0.2">
      <c r="B4" s="64"/>
      <c r="C4" s="19" t="s">
        <v>178</v>
      </c>
      <c r="D4" s="50">
        <v>2015</v>
      </c>
      <c r="E4" s="51">
        <v>2016</v>
      </c>
      <c r="F4" s="51">
        <v>2017</v>
      </c>
      <c r="G4" s="51">
        <v>2018</v>
      </c>
      <c r="H4" s="65"/>
      <c r="I4" s="19" t="s">
        <v>178</v>
      </c>
      <c r="J4" s="50">
        <v>2015</v>
      </c>
      <c r="K4" s="51">
        <v>2016</v>
      </c>
      <c r="L4" s="51">
        <v>2017</v>
      </c>
      <c r="M4" s="51">
        <v>2018</v>
      </c>
      <c r="N4" s="66"/>
    </row>
    <row r="5" spans="2:14" x14ac:dyDescent="0.2">
      <c r="B5" s="64"/>
      <c r="C5" s="52" t="s">
        <v>20</v>
      </c>
      <c r="D5" s="30">
        <v>1959022</v>
      </c>
      <c r="E5" s="53">
        <v>1902785</v>
      </c>
      <c r="F5" s="53">
        <v>1994240</v>
      </c>
      <c r="G5" s="53">
        <v>1990423</v>
      </c>
      <c r="H5" s="65"/>
      <c r="I5" s="54" t="s">
        <v>49</v>
      </c>
      <c r="J5" s="30">
        <v>667781</v>
      </c>
      <c r="K5" s="53">
        <v>697323</v>
      </c>
      <c r="L5" s="53">
        <v>756630</v>
      </c>
      <c r="M5" s="53">
        <v>803866</v>
      </c>
      <c r="N5" s="66"/>
    </row>
    <row r="6" spans="2:14" x14ac:dyDescent="0.2">
      <c r="B6" s="64"/>
      <c r="C6" s="52" t="s">
        <v>21</v>
      </c>
      <c r="D6" s="30">
        <v>1663395</v>
      </c>
      <c r="E6" s="53">
        <v>1598019</v>
      </c>
      <c r="F6" s="53">
        <v>1609602</v>
      </c>
      <c r="G6" s="53">
        <v>1705771</v>
      </c>
      <c r="H6" s="65"/>
      <c r="I6" s="54" t="s">
        <v>50</v>
      </c>
      <c r="J6" s="30">
        <v>1390196</v>
      </c>
      <c r="K6" s="53">
        <v>1447258</v>
      </c>
      <c r="L6" s="53">
        <v>1548218</v>
      </c>
      <c r="M6" s="53">
        <v>1634361</v>
      </c>
      <c r="N6" s="66"/>
    </row>
    <row r="7" spans="2:14" x14ac:dyDescent="0.2">
      <c r="B7" s="64"/>
      <c r="C7" s="52" t="s">
        <v>22</v>
      </c>
      <c r="D7" s="30">
        <v>702025</v>
      </c>
      <c r="E7" s="53">
        <v>673954</v>
      </c>
      <c r="F7" s="53">
        <v>658082</v>
      </c>
      <c r="G7" s="53">
        <v>888041</v>
      </c>
      <c r="H7" s="65"/>
      <c r="I7" s="54" t="s">
        <v>51</v>
      </c>
      <c r="J7" s="30">
        <v>771714</v>
      </c>
      <c r="K7" s="53">
        <v>767982</v>
      </c>
      <c r="L7" s="53">
        <v>1006212</v>
      </c>
      <c r="M7" s="53">
        <v>916133</v>
      </c>
      <c r="N7" s="66"/>
    </row>
    <row r="8" spans="2:14" x14ac:dyDescent="0.2">
      <c r="B8" s="64"/>
      <c r="C8" s="52" t="s">
        <v>45</v>
      </c>
      <c r="D8" s="30">
        <v>16486966</v>
      </c>
      <c r="E8" s="53">
        <v>16363405</v>
      </c>
      <c r="F8" s="53">
        <v>16051976</v>
      </c>
      <c r="G8" s="53">
        <v>15570325</v>
      </c>
      <c r="H8" s="65"/>
      <c r="I8" s="54" t="s">
        <v>52</v>
      </c>
      <c r="J8" s="30">
        <v>500386</v>
      </c>
      <c r="K8" s="53">
        <v>472881</v>
      </c>
      <c r="L8" s="53">
        <v>561241</v>
      </c>
      <c r="M8" s="53">
        <v>557093</v>
      </c>
      <c r="N8" s="66"/>
    </row>
    <row r="9" spans="2:14" x14ac:dyDescent="0.2">
      <c r="B9" s="64"/>
      <c r="C9" s="55" t="s">
        <v>49</v>
      </c>
      <c r="D9" s="30">
        <v>2213838</v>
      </c>
      <c r="E9" s="53">
        <v>2976373</v>
      </c>
      <c r="F9" s="53">
        <v>2363668</v>
      </c>
      <c r="G9" s="53">
        <v>2867997</v>
      </c>
      <c r="H9" s="65"/>
      <c r="I9" s="52" t="s">
        <v>53</v>
      </c>
      <c r="J9" s="30">
        <v>934461</v>
      </c>
      <c r="K9" s="53">
        <v>882550</v>
      </c>
      <c r="L9" s="53">
        <v>1032543</v>
      </c>
      <c r="M9" s="53">
        <v>1082033</v>
      </c>
      <c r="N9" s="66"/>
    </row>
    <row r="10" spans="2:14" x14ac:dyDescent="0.2">
      <c r="B10" s="64"/>
      <c r="C10" s="55" t="s">
        <v>50</v>
      </c>
      <c r="D10" s="30">
        <v>5335797</v>
      </c>
      <c r="E10" s="53">
        <v>4850347</v>
      </c>
      <c r="F10" s="53">
        <v>4797584</v>
      </c>
      <c r="G10" s="53">
        <v>4090987</v>
      </c>
      <c r="H10" s="65"/>
      <c r="I10" s="56" t="s">
        <v>55</v>
      </c>
      <c r="J10" s="57">
        <v>4264538</v>
      </c>
      <c r="K10" s="41">
        <v>4267994</v>
      </c>
      <c r="L10" s="41">
        <v>4904844</v>
      </c>
      <c r="M10" s="41">
        <v>4993486</v>
      </c>
      <c r="N10" s="66"/>
    </row>
    <row r="11" spans="2:14" x14ac:dyDescent="0.2">
      <c r="B11" s="64"/>
      <c r="C11" s="55" t="s">
        <v>51</v>
      </c>
      <c r="D11" s="188">
        <v>4148302</v>
      </c>
      <c r="E11" s="410">
        <v>3980807</v>
      </c>
      <c r="F11" s="410">
        <v>4528777</v>
      </c>
      <c r="G11" s="410">
        <v>4292910</v>
      </c>
      <c r="H11" s="65"/>
      <c r="I11" s="65"/>
      <c r="J11" s="65"/>
      <c r="K11" s="65"/>
      <c r="L11" s="65"/>
      <c r="M11" s="65"/>
      <c r="N11" s="66"/>
    </row>
    <row r="12" spans="2:14" x14ac:dyDescent="0.2">
      <c r="B12" s="64"/>
      <c r="C12" s="55" t="s">
        <v>52</v>
      </c>
      <c r="D12" s="188">
        <v>2086656</v>
      </c>
      <c r="E12" s="410">
        <v>1833007</v>
      </c>
      <c r="F12" s="410">
        <v>1876870</v>
      </c>
      <c r="G12" s="410">
        <v>1856844</v>
      </c>
      <c r="H12" s="65"/>
      <c r="I12" s="65"/>
      <c r="J12" s="65"/>
      <c r="K12" s="65"/>
      <c r="L12" s="65"/>
      <c r="M12" s="65"/>
      <c r="N12" s="66"/>
    </row>
    <row r="13" spans="2:14" x14ac:dyDescent="0.2">
      <c r="B13" s="64"/>
      <c r="C13" s="55" t="s">
        <v>53</v>
      </c>
      <c r="D13" s="528">
        <v>2702373</v>
      </c>
      <c r="E13" s="412">
        <v>2722871</v>
      </c>
      <c r="F13" s="412">
        <v>2485077</v>
      </c>
      <c r="G13" s="412">
        <v>2461587</v>
      </c>
      <c r="H13" s="65"/>
      <c r="I13" s="65"/>
      <c r="J13" s="65"/>
      <c r="K13" s="65"/>
      <c r="L13" s="65"/>
      <c r="M13" s="65"/>
      <c r="N13" s="66"/>
    </row>
    <row r="14" spans="2:14" x14ac:dyDescent="0.2">
      <c r="B14" s="64"/>
      <c r="C14" s="105" t="s">
        <v>54</v>
      </c>
      <c r="D14" s="57">
        <v>20811408</v>
      </c>
      <c r="E14" s="41">
        <v>20538163</v>
      </c>
      <c r="F14" s="41">
        <v>20313900</v>
      </c>
      <c r="G14" s="41">
        <v>20154560</v>
      </c>
      <c r="H14" s="65"/>
      <c r="I14" s="65"/>
      <c r="J14" s="65"/>
      <c r="K14" s="65"/>
      <c r="L14" s="65"/>
      <c r="M14" s="65"/>
      <c r="N14" s="66"/>
    </row>
    <row r="15" spans="2:14" x14ac:dyDescent="0.2">
      <c r="B15" s="64"/>
      <c r="C15" s="65"/>
      <c r="H15" s="65"/>
      <c r="I15" s="65"/>
      <c r="J15" s="65"/>
      <c r="K15" s="65"/>
      <c r="L15" s="65"/>
      <c r="M15" s="65"/>
      <c r="N15" s="66"/>
    </row>
    <row r="16" spans="2:14" x14ac:dyDescent="0.2">
      <c r="B16" s="64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6"/>
    </row>
    <row r="17" spans="2:14" x14ac:dyDescent="0.2">
      <c r="B17" s="64"/>
      <c r="C17" s="843" t="s">
        <v>103</v>
      </c>
      <c r="D17" s="843"/>
      <c r="E17" s="843"/>
      <c r="F17" s="843"/>
      <c r="G17" s="843"/>
      <c r="H17" s="65"/>
      <c r="I17" s="843" t="s">
        <v>106</v>
      </c>
      <c r="J17" s="843"/>
      <c r="K17" s="843"/>
      <c r="L17" s="843"/>
      <c r="M17" s="843"/>
      <c r="N17" s="66"/>
    </row>
    <row r="18" spans="2:14" x14ac:dyDescent="0.2">
      <c r="B18" s="64"/>
      <c r="C18" s="19" t="s">
        <v>178</v>
      </c>
      <c r="D18" s="50">
        <v>2015</v>
      </c>
      <c r="E18" s="51">
        <v>2016</v>
      </c>
      <c r="F18" s="51">
        <v>2017</v>
      </c>
      <c r="G18" s="51">
        <v>2018</v>
      </c>
      <c r="H18" s="65"/>
      <c r="I18" s="19" t="s">
        <v>178</v>
      </c>
      <c r="J18" s="50">
        <v>2015</v>
      </c>
      <c r="K18" s="51">
        <v>2016</v>
      </c>
      <c r="L18" s="51">
        <v>2017</v>
      </c>
      <c r="M18" s="51">
        <v>2018</v>
      </c>
      <c r="N18" s="66"/>
    </row>
    <row r="19" spans="2:14" x14ac:dyDescent="0.2">
      <c r="B19" s="64"/>
      <c r="C19" s="52" t="s">
        <v>20</v>
      </c>
      <c r="D19" s="30">
        <v>29244857.100000001</v>
      </c>
      <c r="E19" s="53">
        <v>28641654.199999999</v>
      </c>
      <c r="F19" s="53">
        <v>33278881.059999999</v>
      </c>
      <c r="G19" s="53">
        <v>34674297.399999999</v>
      </c>
      <c r="H19" s="65"/>
      <c r="I19" s="54" t="s">
        <v>49</v>
      </c>
      <c r="J19" s="188">
        <v>5701897.9000000004</v>
      </c>
      <c r="K19" s="410">
        <v>5990568.2999999998</v>
      </c>
      <c r="L19" s="410">
        <v>7427112.5999999996</v>
      </c>
      <c r="M19" s="410">
        <v>8263850.5999999996</v>
      </c>
      <c r="N19" s="66"/>
    </row>
    <row r="20" spans="2:14" x14ac:dyDescent="0.2">
      <c r="B20" s="64"/>
      <c r="C20" s="52" t="s">
        <v>21</v>
      </c>
      <c r="D20" s="30">
        <v>33538999</v>
      </c>
      <c r="E20" s="53">
        <v>35879409.700000003</v>
      </c>
      <c r="F20" s="53">
        <v>36196732.399999999</v>
      </c>
      <c r="G20" s="53">
        <v>38709377</v>
      </c>
      <c r="H20" s="65"/>
      <c r="I20" s="54" t="s">
        <v>50</v>
      </c>
      <c r="J20" s="188">
        <v>17297689.879999999</v>
      </c>
      <c r="K20" s="410">
        <v>19563879.859999999</v>
      </c>
      <c r="L20" s="410">
        <v>19378646.449999999</v>
      </c>
      <c r="M20" s="410">
        <v>19741476.16</v>
      </c>
      <c r="N20" s="66"/>
    </row>
    <row r="21" spans="2:14" x14ac:dyDescent="0.2">
      <c r="B21" s="64"/>
      <c r="C21" s="52" t="s">
        <v>22</v>
      </c>
      <c r="D21" s="30">
        <v>10615741.1</v>
      </c>
      <c r="E21" s="53">
        <v>11127754.800000001</v>
      </c>
      <c r="F21" s="53">
        <v>11419471.199999999</v>
      </c>
      <c r="G21" s="53">
        <v>13596338.4</v>
      </c>
      <c r="H21" s="65"/>
      <c r="I21" s="54" t="s">
        <v>51</v>
      </c>
      <c r="J21" s="188">
        <v>13248900.289999999</v>
      </c>
      <c r="K21" s="410">
        <v>13668691.390000001</v>
      </c>
      <c r="L21" s="410">
        <v>15618827.82</v>
      </c>
      <c r="M21" s="410">
        <v>15256239.810000001</v>
      </c>
      <c r="N21" s="66"/>
    </row>
    <row r="22" spans="2:14" x14ac:dyDescent="0.2">
      <c r="B22" s="64"/>
      <c r="C22" s="52" t="s">
        <v>45</v>
      </c>
      <c r="D22" s="30">
        <v>148384708.44000003</v>
      </c>
      <c r="E22" s="53">
        <v>151233456.60000002</v>
      </c>
      <c r="F22" s="53">
        <v>148329424.09999999</v>
      </c>
      <c r="G22" s="53">
        <v>142706826.29999998</v>
      </c>
      <c r="H22" s="65"/>
      <c r="I22" s="54" t="s">
        <v>52</v>
      </c>
      <c r="J22" s="188">
        <v>4279370.7</v>
      </c>
      <c r="K22" s="410">
        <v>4210411.3</v>
      </c>
      <c r="L22" s="410">
        <v>4591796.09</v>
      </c>
      <c r="M22" s="410">
        <v>4742184.46</v>
      </c>
      <c r="N22" s="66"/>
    </row>
    <row r="23" spans="2:14" x14ac:dyDescent="0.2">
      <c r="B23" s="64"/>
      <c r="C23" s="55" t="s">
        <v>49</v>
      </c>
      <c r="D23" s="30">
        <v>14908901.48</v>
      </c>
      <c r="E23" s="53">
        <v>17690366.5</v>
      </c>
      <c r="F23" s="53">
        <v>15883201.300000001</v>
      </c>
      <c r="G23" s="53">
        <v>19290483.199999999</v>
      </c>
      <c r="H23" s="65"/>
      <c r="I23" s="52" t="s">
        <v>53</v>
      </c>
      <c r="J23" s="188">
        <v>12583766.380000001</v>
      </c>
      <c r="K23" s="410">
        <v>11924967.16</v>
      </c>
      <c r="L23" s="410">
        <v>14607656.76</v>
      </c>
      <c r="M23" s="410">
        <v>16001407</v>
      </c>
      <c r="N23" s="66"/>
    </row>
    <row r="24" spans="2:14" x14ac:dyDescent="0.2">
      <c r="B24" s="64"/>
      <c r="C24" s="55" t="s">
        <v>50</v>
      </c>
      <c r="D24" s="30">
        <v>42188092.840000004</v>
      </c>
      <c r="E24" s="53">
        <v>40205424.799999997</v>
      </c>
      <c r="F24" s="53">
        <v>39578015.700000003</v>
      </c>
      <c r="G24" s="53">
        <v>33770213.399999999</v>
      </c>
      <c r="H24" s="65"/>
      <c r="I24" s="56" t="s">
        <v>55</v>
      </c>
      <c r="J24" s="501">
        <v>53111625.150000006</v>
      </c>
      <c r="K24" s="41">
        <v>55358518.00999999</v>
      </c>
      <c r="L24" s="41">
        <v>61624039.719999991</v>
      </c>
      <c r="M24" s="41">
        <v>64005158.030000001</v>
      </c>
      <c r="N24" s="66"/>
    </row>
    <row r="25" spans="2:14" x14ac:dyDescent="0.2">
      <c r="B25" s="64"/>
      <c r="C25" s="55" t="s">
        <v>51</v>
      </c>
      <c r="D25" s="30">
        <v>42969961.380000003</v>
      </c>
      <c r="E25" s="53">
        <v>42700771.600000001</v>
      </c>
      <c r="F25" s="53">
        <v>45402641.200000003</v>
      </c>
      <c r="G25" s="53">
        <v>43639166.799999997</v>
      </c>
      <c r="H25" s="65"/>
      <c r="I25" s="65"/>
      <c r="J25" s="65"/>
      <c r="K25" s="65"/>
      <c r="L25" s="65"/>
      <c r="M25" s="65"/>
      <c r="N25" s="66"/>
    </row>
    <row r="26" spans="2:14" x14ac:dyDescent="0.2">
      <c r="B26" s="64"/>
      <c r="C26" s="55" t="s">
        <v>52</v>
      </c>
      <c r="D26" s="30">
        <v>19251220.280000001</v>
      </c>
      <c r="E26" s="53">
        <v>18256552.699999999</v>
      </c>
      <c r="F26" s="53">
        <v>18525862.300000001</v>
      </c>
      <c r="G26" s="53">
        <v>17761264.800000001</v>
      </c>
      <c r="H26" s="65"/>
      <c r="I26" s="65"/>
      <c r="J26" s="65"/>
      <c r="K26" s="65"/>
      <c r="L26" s="65"/>
      <c r="M26" s="65"/>
      <c r="N26" s="66"/>
    </row>
    <row r="27" spans="2:14" x14ac:dyDescent="0.2">
      <c r="B27" s="64"/>
      <c r="C27" s="55" t="s">
        <v>53</v>
      </c>
      <c r="D27" s="30">
        <v>29066532.460000001</v>
      </c>
      <c r="E27" s="53">
        <v>32380341</v>
      </c>
      <c r="F27" s="53">
        <v>28939703.600000001</v>
      </c>
      <c r="G27" s="53">
        <v>28245698.100000001</v>
      </c>
      <c r="H27" s="65"/>
      <c r="I27" s="65"/>
      <c r="J27" s="65"/>
      <c r="K27" s="65"/>
      <c r="L27" s="65"/>
      <c r="M27" s="65"/>
      <c r="N27" s="66"/>
    </row>
    <row r="28" spans="2:14" x14ac:dyDescent="0.2">
      <c r="B28" s="64"/>
      <c r="C28" s="56" t="s">
        <v>54</v>
      </c>
      <c r="D28" s="57">
        <v>221784305.64000005</v>
      </c>
      <c r="E28" s="41">
        <v>226882275.30000001</v>
      </c>
      <c r="F28" s="41">
        <v>229224508.75999999</v>
      </c>
      <c r="G28" s="41">
        <v>229686839.09999999</v>
      </c>
      <c r="H28" s="65"/>
      <c r="I28" s="65"/>
      <c r="J28" s="65"/>
      <c r="K28" s="65"/>
      <c r="L28" s="65"/>
      <c r="M28" s="65"/>
      <c r="N28" s="66"/>
    </row>
    <row r="29" spans="2:14" x14ac:dyDescent="0.2">
      <c r="B29" s="64"/>
      <c r="C29" s="65"/>
      <c r="D29" s="69"/>
      <c r="E29" s="69"/>
      <c r="F29" s="69"/>
      <c r="G29" s="69"/>
      <c r="H29" s="65"/>
      <c r="I29" s="65"/>
      <c r="J29" s="65"/>
      <c r="K29" s="65"/>
      <c r="L29" s="65"/>
      <c r="M29" s="65"/>
      <c r="N29" s="66"/>
    </row>
    <row r="30" spans="2:14" x14ac:dyDescent="0.2">
      <c r="B30" s="64"/>
      <c r="C30" s="843" t="s">
        <v>104</v>
      </c>
      <c r="D30" s="843"/>
      <c r="E30" s="843"/>
      <c r="F30" s="843"/>
      <c r="G30" s="843"/>
      <c r="H30" s="65"/>
      <c r="I30" s="843" t="s">
        <v>105</v>
      </c>
      <c r="J30" s="843"/>
      <c r="K30" s="843"/>
      <c r="L30" s="843"/>
      <c r="M30" s="843"/>
      <c r="N30" s="66"/>
    </row>
    <row r="31" spans="2:14" x14ac:dyDescent="0.2">
      <c r="B31" s="64"/>
      <c r="C31" s="19" t="s">
        <v>178</v>
      </c>
      <c r="D31" s="50">
        <v>2015</v>
      </c>
      <c r="E31" s="51">
        <v>2016</v>
      </c>
      <c r="F31" s="51">
        <v>2017</v>
      </c>
      <c r="G31" s="51">
        <v>2018</v>
      </c>
      <c r="H31" s="65"/>
      <c r="I31" s="19" t="s">
        <v>178</v>
      </c>
      <c r="J31" s="50">
        <v>2015</v>
      </c>
      <c r="K31" s="51">
        <v>2016</v>
      </c>
      <c r="L31" s="51">
        <v>2017</v>
      </c>
      <c r="M31" s="51">
        <v>2018</v>
      </c>
      <c r="N31" s="66"/>
    </row>
    <row r="32" spans="2:14" x14ac:dyDescent="0.2">
      <c r="B32" s="64"/>
      <c r="C32" s="52" t="s">
        <v>20</v>
      </c>
      <c r="D32" s="26">
        <v>32597966.859999999</v>
      </c>
      <c r="E32" s="62">
        <v>31705414.600000001</v>
      </c>
      <c r="F32" s="62">
        <v>36841579.799999997</v>
      </c>
      <c r="G32" s="62">
        <v>38370198.899999999</v>
      </c>
      <c r="H32" s="65"/>
      <c r="I32" s="54" t="s">
        <v>49</v>
      </c>
      <c r="J32" s="528">
        <v>6282859</v>
      </c>
      <c r="K32" s="412">
        <v>6629514.2000000002</v>
      </c>
      <c r="L32" s="412">
        <v>8214490.2999999998</v>
      </c>
      <c r="M32" s="412">
        <v>9200745.1999999993</v>
      </c>
      <c r="N32" s="66"/>
    </row>
    <row r="33" spans="2:14" x14ac:dyDescent="0.2">
      <c r="B33" s="64"/>
      <c r="C33" s="52" t="s">
        <v>21</v>
      </c>
      <c r="D33" s="26">
        <v>37587554</v>
      </c>
      <c r="E33" s="62">
        <v>40084405.399999999</v>
      </c>
      <c r="F33" s="62">
        <v>40395965.5</v>
      </c>
      <c r="G33" s="62">
        <v>43237138.5</v>
      </c>
      <c r="H33" s="65"/>
      <c r="I33" s="54" t="s">
        <v>50</v>
      </c>
      <c r="J33" s="528">
        <v>19031720.68</v>
      </c>
      <c r="K33" s="412">
        <v>21817017.359999999</v>
      </c>
      <c r="L33" s="412">
        <v>21499684.449999999</v>
      </c>
      <c r="M33" s="412">
        <v>21954378.460000001</v>
      </c>
      <c r="N33" s="66"/>
    </row>
    <row r="34" spans="2:14" x14ac:dyDescent="0.2">
      <c r="B34" s="64"/>
      <c r="C34" s="52" t="s">
        <v>22</v>
      </c>
      <c r="D34" s="26">
        <v>11650024.300000001</v>
      </c>
      <c r="E34" s="62">
        <v>12187303.199999999</v>
      </c>
      <c r="F34" s="62">
        <v>12483913.4</v>
      </c>
      <c r="G34" s="62">
        <v>15261109.1</v>
      </c>
      <c r="H34" s="65"/>
      <c r="I34" s="54" t="s">
        <v>51</v>
      </c>
      <c r="J34" s="528">
        <v>14070707.99</v>
      </c>
      <c r="K34" s="412">
        <v>14471792.49</v>
      </c>
      <c r="L34" s="412">
        <v>16439679.82</v>
      </c>
      <c r="M34" s="412">
        <v>16087522.109999999</v>
      </c>
      <c r="N34" s="66"/>
    </row>
    <row r="35" spans="2:14" x14ac:dyDescent="0.2">
      <c r="B35" s="64"/>
      <c r="C35" s="52" t="s">
        <v>45</v>
      </c>
      <c r="D35" s="26">
        <v>180296142.44</v>
      </c>
      <c r="E35" s="62">
        <v>182430645.89999998</v>
      </c>
      <c r="F35" s="62">
        <v>177314993.40000001</v>
      </c>
      <c r="G35" s="62">
        <v>173572676.59999999</v>
      </c>
      <c r="H35" s="65"/>
      <c r="I35" s="54" t="s">
        <v>52</v>
      </c>
      <c r="J35" s="528">
        <v>4464068.5999999996</v>
      </c>
      <c r="K35" s="412">
        <v>4406357.2</v>
      </c>
      <c r="L35" s="412">
        <v>4816457.3899999997</v>
      </c>
      <c r="M35" s="412">
        <v>4994137.96</v>
      </c>
      <c r="N35" s="66"/>
    </row>
    <row r="36" spans="2:14" x14ac:dyDescent="0.2">
      <c r="B36" s="64"/>
      <c r="C36" s="55" t="s">
        <v>49</v>
      </c>
      <c r="D36" s="26">
        <v>20502634.68</v>
      </c>
      <c r="E36" s="62">
        <v>23831973.699999999</v>
      </c>
      <c r="F36" s="62">
        <v>22108917.100000001</v>
      </c>
      <c r="G36" s="62">
        <v>25288908.899999999</v>
      </c>
      <c r="H36" s="65"/>
      <c r="I36" s="52" t="s">
        <v>53</v>
      </c>
      <c r="J36" s="528">
        <v>14264805.48</v>
      </c>
      <c r="K36" s="412">
        <v>13405110.359999999</v>
      </c>
      <c r="L36" s="412">
        <v>16067082.109999999</v>
      </c>
      <c r="M36" s="412">
        <v>17775873.600000001</v>
      </c>
      <c r="N36" s="66"/>
    </row>
    <row r="37" spans="2:14" x14ac:dyDescent="0.2">
      <c r="B37" s="64"/>
      <c r="C37" s="55" t="s">
        <v>50</v>
      </c>
      <c r="D37" s="26">
        <v>51947213.840000004</v>
      </c>
      <c r="E37" s="62">
        <v>49697150</v>
      </c>
      <c r="F37" s="62">
        <v>48870555.799999997</v>
      </c>
      <c r="G37" s="62">
        <v>42884327.399999999</v>
      </c>
      <c r="H37" s="65"/>
      <c r="I37" s="56" t="s">
        <v>55</v>
      </c>
      <c r="J37" s="501">
        <v>58114161.75</v>
      </c>
      <c r="K37" s="41">
        <v>60729791.609999999</v>
      </c>
      <c r="L37" s="41">
        <v>67037394.07</v>
      </c>
      <c r="M37" s="41">
        <v>70012657.329999998</v>
      </c>
      <c r="N37" s="66"/>
    </row>
    <row r="38" spans="2:14" x14ac:dyDescent="0.2">
      <c r="B38" s="64"/>
      <c r="C38" s="55" t="s">
        <v>51</v>
      </c>
      <c r="D38" s="26">
        <v>51145098.079999998</v>
      </c>
      <c r="E38" s="62">
        <v>50189626.5</v>
      </c>
      <c r="F38" s="62">
        <v>51439702</v>
      </c>
      <c r="G38" s="62">
        <v>51256031.399999999</v>
      </c>
      <c r="H38" s="65"/>
      <c r="I38" s="65"/>
      <c r="J38" s="65"/>
      <c r="K38" s="65"/>
      <c r="L38" s="65"/>
      <c r="M38" s="65"/>
      <c r="N38" s="66"/>
    </row>
    <row r="39" spans="2:14" x14ac:dyDescent="0.2">
      <c r="B39" s="64"/>
      <c r="C39" s="55" t="s">
        <v>52</v>
      </c>
      <c r="D39" s="26">
        <v>23006574.68</v>
      </c>
      <c r="E39" s="62">
        <v>21718404</v>
      </c>
      <c r="F39" s="62">
        <v>21946369.899999999</v>
      </c>
      <c r="G39" s="62">
        <v>21395076.600000001</v>
      </c>
      <c r="H39" s="65"/>
      <c r="I39" s="65"/>
      <c r="N39" s="66"/>
    </row>
    <row r="40" spans="2:14" x14ac:dyDescent="0.2">
      <c r="B40" s="64"/>
      <c r="C40" s="55" t="s">
        <v>53</v>
      </c>
      <c r="D40" s="26">
        <v>33694621.159999996</v>
      </c>
      <c r="E40" s="62">
        <v>36993491.700000003</v>
      </c>
      <c r="F40" s="62">
        <v>32949448.600000001</v>
      </c>
      <c r="G40" s="62">
        <v>32748332.300000001</v>
      </c>
      <c r="H40" s="65"/>
      <c r="I40" s="65"/>
      <c r="N40" s="66"/>
    </row>
    <row r="41" spans="2:14" x14ac:dyDescent="0.2">
      <c r="B41" s="64"/>
      <c r="C41" s="56" t="s">
        <v>54</v>
      </c>
      <c r="D41" s="57">
        <v>262131687.59999999</v>
      </c>
      <c r="E41" s="41">
        <v>266407769.09999996</v>
      </c>
      <c r="F41" s="41">
        <v>267036452.10000002</v>
      </c>
      <c r="G41" s="41">
        <v>270441123.10000002</v>
      </c>
      <c r="H41" s="65"/>
      <c r="I41" s="65"/>
      <c r="N41" s="66"/>
    </row>
    <row r="42" spans="2:14" x14ac:dyDescent="0.2">
      <c r="B42" s="64"/>
      <c r="C42" s="65"/>
      <c r="D42" s="65"/>
      <c r="E42" s="65"/>
      <c r="F42" s="65"/>
      <c r="G42" s="65"/>
      <c r="H42" s="65"/>
      <c r="I42" s="65"/>
      <c r="N42" s="66"/>
    </row>
    <row r="43" spans="2:14" ht="12" thickBot="1" x14ac:dyDescent="0.25">
      <c r="B43" s="634" t="s">
        <v>1653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2"/>
    </row>
  </sheetData>
  <mergeCells count="7">
    <mergeCell ref="B1:N1"/>
    <mergeCell ref="C30:G30"/>
    <mergeCell ref="I30:M30"/>
    <mergeCell ref="I17:M17"/>
    <mergeCell ref="C3:G3"/>
    <mergeCell ref="I3:M3"/>
    <mergeCell ref="C17:G17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39997558519241921"/>
  </sheetPr>
  <dimension ref="B1:P46"/>
  <sheetViews>
    <sheetView zoomScale="85" zoomScaleNormal="85" workbookViewId="0">
      <selection activeCell="P3" sqref="P3"/>
    </sheetView>
  </sheetViews>
  <sheetFormatPr defaultRowHeight="15" x14ac:dyDescent="0.25"/>
  <cols>
    <col min="2" max="2" width="9.140625" style="12"/>
    <col min="3" max="3" width="16.42578125" style="12" customWidth="1"/>
    <col min="4" max="4" width="16.42578125" style="24" customWidth="1"/>
    <col min="5" max="8" width="8.85546875" style="24" customWidth="1"/>
    <col min="9" max="9" width="7.140625" customWidth="1"/>
    <col min="10" max="11" width="16.42578125" customWidth="1"/>
    <col min="12" max="15" width="8.85546875" customWidth="1"/>
  </cols>
  <sheetData>
    <row r="1" spans="2:16" ht="15.75" x14ac:dyDescent="0.25">
      <c r="B1" s="745" t="s">
        <v>1498</v>
      </c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6"/>
      <c r="P1" s="747"/>
    </row>
    <row r="2" spans="2:16" x14ac:dyDescent="0.25">
      <c r="B2" s="64"/>
      <c r="C2" s="73"/>
      <c r="D2" s="74"/>
      <c r="E2" s="74"/>
      <c r="F2" s="74"/>
      <c r="G2" s="74"/>
      <c r="H2" s="74"/>
      <c r="I2" s="1"/>
      <c r="J2" s="1"/>
      <c r="K2" s="1"/>
      <c r="L2" s="1"/>
      <c r="M2" s="1"/>
      <c r="N2" s="1"/>
      <c r="O2" s="1"/>
      <c r="P2" s="75"/>
    </row>
    <row r="3" spans="2:16" x14ac:dyDescent="0.25">
      <c r="B3" s="64"/>
      <c r="C3" s="900" t="s">
        <v>37</v>
      </c>
      <c r="D3" s="901"/>
      <c r="E3" s="901"/>
      <c r="F3" s="901"/>
      <c r="G3" s="901"/>
      <c r="H3" s="902"/>
      <c r="I3" s="1"/>
      <c r="J3" s="900" t="s">
        <v>40</v>
      </c>
      <c r="K3" s="901"/>
      <c r="L3" s="901"/>
      <c r="M3" s="901"/>
      <c r="N3" s="901"/>
      <c r="O3" s="902"/>
      <c r="P3" s="75"/>
    </row>
    <row r="4" spans="2:16" ht="19.5" customHeight="1" x14ac:dyDescent="0.25">
      <c r="B4" s="64"/>
      <c r="C4" s="19" t="s">
        <v>178</v>
      </c>
      <c r="D4" s="20" t="s">
        <v>123</v>
      </c>
      <c r="E4" s="25">
        <v>2015</v>
      </c>
      <c r="F4" s="25">
        <v>2016</v>
      </c>
      <c r="G4" s="25">
        <v>2017</v>
      </c>
      <c r="H4" s="25">
        <v>2018</v>
      </c>
      <c r="I4" s="1"/>
      <c r="J4" s="19" t="s">
        <v>178</v>
      </c>
      <c r="K4" s="20" t="s">
        <v>123</v>
      </c>
      <c r="L4" s="25">
        <v>2015</v>
      </c>
      <c r="M4" s="25">
        <v>2016</v>
      </c>
      <c r="N4" s="25">
        <v>2017</v>
      </c>
      <c r="O4" s="25">
        <v>2018</v>
      </c>
      <c r="P4" s="75"/>
    </row>
    <row r="5" spans="2:16" x14ac:dyDescent="0.25">
      <c r="B5" s="64"/>
      <c r="C5" s="906" t="s">
        <v>29</v>
      </c>
      <c r="D5" s="26" t="s">
        <v>38</v>
      </c>
      <c r="E5" s="27">
        <v>92.307490144546648</v>
      </c>
      <c r="F5" s="28">
        <v>99.143822368930032</v>
      </c>
      <c r="G5" s="28">
        <v>101.924551449164</v>
      </c>
      <c r="H5" s="27">
        <v>98.279332351497288</v>
      </c>
      <c r="I5" s="1"/>
      <c r="J5" s="899" t="s">
        <v>29</v>
      </c>
      <c r="K5" s="30" t="s">
        <v>38</v>
      </c>
      <c r="L5" s="31">
        <v>113.9799357732424</v>
      </c>
      <c r="M5" s="32">
        <v>127.2009754434728</v>
      </c>
      <c r="N5" s="33">
        <v>126.814171976597</v>
      </c>
      <c r="O5" s="34">
        <v>114.95502297668484</v>
      </c>
      <c r="P5" s="75"/>
    </row>
    <row r="6" spans="2:16" x14ac:dyDescent="0.25">
      <c r="B6" s="64"/>
      <c r="C6" s="906"/>
      <c r="D6" s="26" t="s">
        <v>39</v>
      </c>
      <c r="E6" s="27">
        <v>63.37981407702523</v>
      </c>
      <c r="F6" s="27">
        <v>61.233283803863301</v>
      </c>
      <c r="G6" s="29">
        <v>60.903983656792597</v>
      </c>
      <c r="H6" s="27">
        <v>59.885436990344687</v>
      </c>
      <c r="I6" s="1"/>
      <c r="J6" s="899"/>
      <c r="K6" s="30" t="s">
        <v>39</v>
      </c>
      <c r="L6" s="31">
        <v>35.297732639001197</v>
      </c>
      <c r="M6" s="32">
        <v>38.301178678238436</v>
      </c>
      <c r="N6" s="33">
        <v>41.622258024538297</v>
      </c>
      <c r="O6" s="34">
        <v>41.441482253278672</v>
      </c>
      <c r="P6" s="75"/>
    </row>
    <row r="7" spans="2:16" x14ac:dyDescent="0.25">
      <c r="B7" s="64"/>
      <c r="C7" s="906" t="s">
        <v>30</v>
      </c>
      <c r="D7" s="30" t="s">
        <v>38</v>
      </c>
      <c r="E7" s="31">
        <v>118.6864528139768</v>
      </c>
      <c r="F7" s="32">
        <v>120.51552096535228</v>
      </c>
      <c r="G7" s="33">
        <v>116.794176369772</v>
      </c>
      <c r="H7" s="34">
        <v>109.58447073096755</v>
      </c>
      <c r="I7" s="1"/>
      <c r="J7" s="899" t="s">
        <v>30</v>
      </c>
      <c r="K7" s="30" t="s">
        <v>38</v>
      </c>
      <c r="L7" s="31">
        <v>111.6637088132869</v>
      </c>
      <c r="M7" s="32">
        <v>106.99138335680279</v>
      </c>
      <c r="N7" s="33">
        <v>113.39448923032801</v>
      </c>
      <c r="O7" s="34">
        <v>109.75483111645738</v>
      </c>
      <c r="P7" s="75"/>
    </row>
    <row r="8" spans="2:16" x14ac:dyDescent="0.25">
      <c r="B8" s="64"/>
      <c r="C8" s="906"/>
      <c r="D8" s="30" t="s">
        <v>39</v>
      </c>
      <c r="E8" s="34">
        <v>46.941022436469673</v>
      </c>
      <c r="F8" s="34">
        <v>49.337441296999792</v>
      </c>
      <c r="G8" s="35">
        <v>51.494687277345797</v>
      </c>
      <c r="H8" s="34">
        <v>53.707221221549041</v>
      </c>
      <c r="I8" s="1"/>
      <c r="J8" s="899"/>
      <c r="K8" s="30" t="s">
        <v>39</v>
      </c>
      <c r="L8" s="31">
        <v>39.629198094887677</v>
      </c>
      <c r="M8" s="32">
        <v>44.223959530926649</v>
      </c>
      <c r="N8" s="33">
        <v>50.594404764729603</v>
      </c>
      <c r="O8" s="34">
        <v>47.638692781585981</v>
      </c>
      <c r="P8" s="75"/>
    </row>
    <row r="9" spans="2:16" x14ac:dyDescent="0.25">
      <c r="B9" s="64"/>
      <c r="C9" s="906" t="s">
        <v>31</v>
      </c>
      <c r="D9" s="30" t="s">
        <v>38</v>
      </c>
      <c r="E9" s="31">
        <v>75.906283147189114</v>
      </c>
      <c r="F9" s="32">
        <v>86.547787121723658</v>
      </c>
      <c r="G9" s="33">
        <v>101.59563075605</v>
      </c>
      <c r="H9" s="34">
        <v>98.032943423251368</v>
      </c>
      <c r="I9" s="1"/>
      <c r="J9" s="899" t="s">
        <v>31</v>
      </c>
      <c r="K9" s="30" t="s">
        <v>38</v>
      </c>
      <c r="L9" s="31">
        <v>106.10158184407361</v>
      </c>
      <c r="M9" s="32">
        <v>102.33965258576868</v>
      </c>
      <c r="N9" s="33">
        <v>99.171995309988006</v>
      </c>
      <c r="O9" s="34">
        <v>99.068372212128224</v>
      </c>
      <c r="P9" s="75"/>
    </row>
    <row r="10" spans="2:16" x14ac:dyDescent="0.25">
      <c r="B10" s="64"/>
      <c r="C10" s="906"/>
      <c r="D10" s="30" t="s">
        <v>39</v>
      </c>
      <c r="E10" s="34">
        <v>65.094512754633882</v>
      </c>
      <c r="F10" s="34">
        <v>48.528542725446165</v>
      </c>
      <c r="G10" s="35">
        <v>47.196896217264701</v>
      </c>
      <c r="H10" s="34">
        <v>46.522711081632153</v>
      </c>
      <c r="I10" s="1"/>
      <c r="J10" s="899"/>
      <c r="K10" s="30" t="s">
        <v>39</v>
      </c>
      <c r="L10" s="31">
        <v>37.057151188219848</v>
      </c>
      <c r="M10" s="32">
        <v>29.714014043300175</v>
      </c>
      <c r="N10" s="33">
        <v>42.272341367981902</v>
      </c>
      <c r="O10" s="34">
        <v>36.404427898720449</v>
      </c>
      <c r="P10" s="75"/>
    </row>
    <row r="11" spans="2:16" x14ac:dyDescent="0.25">
      <c r="B11" s="64"/>
      <c r="C11" s="906" t="s">
        <v>32</v>
      </c>
      <c r="D11" s="30" t="s">
        <v>38</v>
      </c>
      <c r="E11" s="31">
        <v>80.735822456682882</v>
      </c>
      <c r="F11" s="32">
        <v>80.081187010078395</v>
      </c>
      <c r="G11" s="33">
        <v>80.197202253740002</v>
      </c>
      <c r="H11" s="34">
        <v>70.150887714788894</v>
      </c>
      <c r="I11" s="1"/>
      <c r="J11" s="899" t="s">
        <v>32</v>
      </c>
      <c r="K11" s="30" t="s">
        <v>38</v>
      </c>
      <c r="L11" s="31">
        <v>88.207465277777771</v>
      </c>
      <c r="M11" s="32">
        <v>104.59395832874965</v>
      </c>
      <c r="N11" s="33">
        <v>100.231528770854</v>
      </c>
      <c r="O11" s="34">
        <v>95.073811837660244</v>
      </c>
      <c r="P11" s="75"/>
    </row>
    <row r="12" spans="2:16" x14ac:dyDescent="0.25">
      <c r="B12" s="64"/>
      <c r="C12" s="906"/>
      <c r="D12" s="30" t="s">
        <v>39</v>
      </c>
      <c r="E12" s="34">
        <v>41.429058275587863</v>
      </c>
      <c r="F12" s="34">
        <v>61.662631154156578</v>
      </c>
      <c r="G12" s="35">
        <v>61.691950252835802</v>
      </c>
      <c r="H12" s="34">
        <v>61.814410815793522</v>
      </c>
      <c r="I12" s="1"/>
      <c r="J12" s="899"/>
      <c r="K12" s="30" t="s">
        <v>39</v>
      </c>
      <c r="L12" s="31">
        <v>34.61188254040519</v>
      </c>
      <c r="M12" s="32">
        <v>50.568646398572817</v>
      </c>
      <c r="N12" s="33">
        <v>44.985465116279002</v>
      </c>
      <c r="O12" s="34">
        <v>47.360543126720664</v>
      </c>
      <c r="P12" s="75"/>
    </row>
    <row r="13" spans="2:16" x14ac:dyDescent="0.25">
      <c r="B13" s="64"/>
      <c r="C13" s="906" t="s">
        <v>33</v>
      </c>
      <c r="D13" s="30" t="s">
        <v>38</v>
      </c>
      <c r="E13" s="31">
        <v>65.119217444467097</v>
      </c>
      <c r="F13" s="32">
        <v>69.288343558282207</v>
      </c>
      <c r="G13" s="33">
        <v>61.252662624938502</v>
      </c>
      <c r="H13" s="34">
        <v>84.68501232472623</v>
      </c>
      <c r="I13" s="1"/>
      <c r="J13" s="899" t="s">
        <v>33</v>
      </c>
      <c r="K13" s="30" t="s">
        <v>38</v>
      </c>
      <c r="L13" s="31">
        <v>97.302281250647496</v>
      </c>
      <c r="M13" s="32">
        <v>106.12538323289988</v>
      </c>
      <c r="N13" s="33">
        <v>112.09266142276699</v>
      </c>
      <c r="O13" s="34">
        <v>118.54826488861949</v>
      </c>
      <c r="P13" s="75"/>
    </row>
    <row r="14" spans="2:16" ht="15.75" thickBot="1" x14ac:dyDescent="0.3">
      <c r="B14" s="64"/>
      <c r="C14" s="907"/>
      <c r="D14" s="36" t="s">
        <v>39</v>
      </c>
      <c r="E14" s="37">
        <v>60.332423716199457</v>
      </c>
      <c r="F14" s="37">
        <v>62.242967074555324</v>
      </c>
      <c r="G14" s="38">
        <v>75.4372506903958</v>
      </c>
      <c r="H14" s="37">
        <v>57.001518342557681</v>
      </c>
      <c r="I14" s="1"/>
      <c r="J14" s="905"/>
      <c r="K14" s="36" t="s">
        <v>39</v>
      </c>
      <c r="L14" s="44">
        <v>50.801341781587773</v>
      </c>
      <c r="M14" s="45">
        <v>36.678987773670741</v>
      </c>
      <c r="N14" s="46">
        <v>39.198847581583401</v>
      </c>
      <c r="O14" s="37">
        <v>39.152256740914417</v>
      </c>
      <c r="P14" s="75"/>
    </row>
    <row r="15" spans="2:16" x14ac:dyDescent="0.25">
      <c r="B15" s="64"/>
      <c r="C15" s="903" t="s">
        <v>35</v>
      </c>
      <c r="D15" s="683" t="s">
        <v>38</v>
      </c>
      <c r="E15" s="39">
        <v>92.460519908169658</v>
      </c>
      <c r="F15" s="40">
        <v>97.114196996456243</v>
      </c>
      <c r="G15" s="40">
        <v>98.493893022602805</v>
      </c>
      <c r="H15" s="39">
        <v>96.630791335700934</v>
      </c>
      <c r="I15" s="1"/>
      <c r="J15" s="903" t="s">
        <v>35</v>
      </c>
      <c r="K15" s="683" t="s">
        <v>38</v>
      </c>
      <c r="L15" s="39">
        <v>106.1257845188285</v>
      </c>
      <c r="M15" s="40">
        <v>109.74589133168553</v>
      </c>
      <c r="N15" s="40">
        <v>111.259212625774</v>
      </c>
      <c r="O15" s="39">
        <v>107.81636557555498</v>
      </c>
      <c r="P15" s="75"/>
    </row>
    <row r="16" spans="2:16" x14ac:dyDescent="0.25">
      <c r="B16" s="64"/>
      <c r="C16" s="904"/>
      <c r="D16" s="57" t="s">
        <v>39</v>
      </c>
      <c r="E16" s="42">
        <v>53.919260835085161</v>
      </c>
      <c r="F16" s="42">
        <v>54.231467684857513</v>
      </c>
      <c r="G16" s="43">
        <v>55.274804207794602</v>
      </c>
      <c r="H16" s="42">
        <v>54.434043038986246</v>
      </c>
      <c r="I16" s="1"/>
      <c r="J16" s="904"/>
      <c r="K16" s="57" t="s">
        <v>39</v>
      </c>
      <c r="L16" s="42">
        <v>38.828896583040077</v>
      </c>
      <c r="M16" s="47">
        <v>39.472561737928196</v>
      </c>
      <c r="N16" s="47">
        <v>44.601622155674796</v>
      </c>
      <c r="O16" s="42">
        <v>42.661219274700024</v>
      </c>
      <c r="P16" s="75"/>
    </row>
    <row r="17" spans="2:16" x14ac:dyDescent="0.25">
      <c r="B17" s="64"/>
      <c r="C17" s="73"/>
      <c r="D17" s="74"/>
      <c r="E17" s="74"/>
      <c r="F17" s="74"/>
      <c r="G17" s="74"/>
      <c r="H17" s="74"/>
      <c r="I17" s="1"/>
      <c r="J17" s="1"/>
      <c r="K17" s="1"/>
      <c r="L17" s="1"/>
      <c r="M17" s="1"/>
      <c r="N17" s="1"/>
      <c r="O17" s="1"/>
      <c r="P17" s="75"/>
    </row>
    <row r="18" spans="2:16" x14ac:dyDescent="0.25">
      <c r="B18" s="64"/>
      <c r="C18" s="73"/>
      <c r="D18" s="74"/>
      <c r="E18" s="74"/>
      <c r="F18" s="74"/>
      <c r="G18" s="74"/>
      <c r="H18" s="74"/>
      <c r="I18" s="1"/>
      <c r="J18" s="1"/>
      <c r="K18" s="1"/>
      <c r="L18" s="1"/>
      <c r="M18" s="1"/>
      <c r="N18" s="1"/>
      <c r="O18" s="1"/>
      <c r="P18" s="75"/>
    </row>
    <row r="19" spans="2:16" x14ac:dyDescent="0.25">
      <c r="B19" s="64"/>
      <c r="C19" s="900" t="s">
        <v>41</v>
      </c>
      <c r="D19" s="901"/>
      <c r="E19" s="901"/>
      <c r="F19" s="901"/>
      <c r="G19" s="901"/>
      <c r="H19" s="902"/>
      <c r="I19" s="1"/>
      <c r="J19" s="1"/>
      <c r="K19" s="1"/>
      <c r="L19" s="1"/>
      <c r="M19" s="1"/>
      <c r="N19" s="1"/>
      <c r="O19" s="1"/>
      <c r="P19" s="75"/>
    </row>
    <row r="20" spans="2:16" x14ac:dyDescent="0.25">
      <c r="B20" s="64"/>
      <c r="C20" s="19" t="s">
        <v>178</v>
      </c>
      <c r="D20" s="20" t="s">
        <v>123</v>
      </c>
      <c r="E20" s="25">
        <v>2015</v>
      </c>
      <c r="F20" s="25">
        <v>2016</v>
      </c>
      <c r="G20" s="25">
        <v>2017</v>
      </c>
      <c r="H20" s="25">
        <v>2018</v>
      </c>
      <c r="I20" s="1"/>
      <c r="J20" s="1"/>
      <c r="K20" s="1"/>
      <c r="L20" s="1"/>
      <c r="M20" s="1"/>
      <c r="N20" s="1"/>
      <c r="O20" s="1"/>
      <c r="P20" s="75"/>
    </row>
    <row r="21" spans="2:16" x14ac:dyDescent="0.25">
      <c r="B21" s="64"/>
      <c r="C21" s="899" t="s">
        <v>29</v>
      </c>
      <c r="D21" s="30" t="s">
        <v>38</v>
      </c>
      <c r="E21" s="31">
        <v>124.6826162695976</v>
      </c>
      <c r="F21" s="32">
        <v>112.97978132372715</v>
      </c>
      <c r="G21" s="33">
        <v>119.031542754634</v>
      </c>
      <c r="H21" s="34">
        <v>112.41071428571428</v>
      </c>
      <c r="I21" s="1"/>
      <c r="J21" s="1"/>
      <c r="K21" s="1"/>
      <c r="L21" s="1"/>
      <c r="M21" s="1"/>
      <c r="N21" s="1"/>
      <c r="O21" s="1"/>
      <c r="P21" s="75"/>
    </row>
    <row r="22" spans="2:16" x14ac:dyDescent="0.25">
      <c r="B22" s="64"/>
      <c r="C22" s="899"/>
      <c r="D22" s="30" t="s">
        <v>39</v>
      </c>
      <c r="E22" s="31">
        <v>39.250059708621933</v>
      </c>
      <c r="F22" s="32">
        <v>40.527074587626686</v>
      </c>
      <c r="G22" s="33">
        <v>38.398212882141202</v>
      </c>
      <c r="H22" s="34">
        <v>38.609488825143941</v>
      </c>
      <c r="I22" s="1"/>
      <c r="J22" s="1"/>
      <c r="K22" s="1"/>
      <c r="L22" s="1"/>
      <c r="M22" s="1"/>
      <c r="N22" s="1"/>
      <c r="O22" s="1"/>
      <c r="P22" s="75"/>
    </row>
    <row r="23" spans="2:16" x14ac:dyDescent="0.25">
      <c r="B23" s="64"/>
      <c r="C23" s="899" t="s">
        <v>30</v>
      </c>
      <c r="D23" s="30" t="s">
        <v>38</v>
      </c>
      <c r="E23" s="31">
        <v>132.81585772508339</v>
      </c>
      <c r="F23" s="32">
        <v>118.71554151314064</v>
      </c>
      <c r="G23" s="33">
        <v>113.02724038444499</v>
      </c>
      <c r="H23" s="34">
        <v>107.37812221814944</v>
      </c>
      <c r="I23" s="1"/>
      <c r="J23" s="1"/>
      <c r="K23" s="1"/>
      <c r="L23" s="1"/>
      <c r="M23" s="1"/>
      <c r="N23" s="1"/>
      <c r="O23" s="1"/>
      <c r="P23" s="75"/>
    </row>
    <row r="24" spans="2:16" x14ac:dyDescent="0.25">
      <c r="B24" s="64"/>
      <c r="C24" s="899"/>
      <c r="D24" s="30" t="s">
        <v>39</v>
      </c>
      <c r="E24" s="31">
        <v>34.357590119426881</v>
      </c>
      <c r="F24" s="32">
        <v>35.895951182575388</v>
      </c>
      <c r="G24" s="33">
        <v>37.340208578581702</v>
      </c>
      <c r="H24" s="34">
        <v>40.048476566948096</v>
      </c>
      <c r="I24" s="1"/>
      <c r="J24" s="1"/>
      <c r="K24" s="1"/>
      <c r="L24" s="1"/>
      <c r="M24" s="1"/>
      <c r="N24" s="1"/>
      <c r="O24" s="1"/>
      <c r="P24" s="75"/>
    </row>
    <row r="25" spans="2:16" x14ac:dyDescent="0.25">
      <c r="B25" s="64"/>
      <c r="C25" s="899" t="s">
        <v>31</v>
      </c>
      <c r="D25" s="30" t="s">
        <v>38</v>
      </c>
      <c r="E25" s="31">
        <v>93.098865013486915</v>
      </c>
      <c r="F25" s="32">
        <v>96.857047599507595</v>
      </c>
      <c r="G25" s="33">
        <v>92.287670886715603</v>
      </c>
      <c r="H25" s="34">
        <v>93.610328013648086</v>
      </c>
      <c r="I25" s="1"/>
      <c r="J25" s="1"/>
      <c r="K25" s="1"/>
      <c r="L25" s="1"/>
      <c r="M25" s="1"/>
      <c r="N25" s="1"/>
      <c r="O25" s="1"/>
      <c r="P25" s="75"/>
    </row>
    <row r="26" spans="2:16" x14ac:dyDescent="0.25">
      <c r="B26" s="64"/>
      <c r="C26" s="899"/>
      <c r="D26" s="30" t="s">
        <v>39</v>
      </c>
      <c r="E26" s="31">
        <v>27.039709369796661</v>
      </c>
      <c r="F26" s="32">
        <v>24.397044472326783</v>
      </c>
      <c r="G26" s="33">
        <v>26.089767767659801</v>
      </c>
      <c r="H26" s="34">
        <v>23.792336153587414</v>
      </c>
      <c r="I26" s="1"/>
      <c r="J26" s="1"/>
      <c r="K26" s="1"/>
      <c r="L26" s="1"/>
      <c r="M26" s="1"/>
      <c r="N26" s="1"/>
      <c r="O26" s="1"/>
      <c r="P26" s="75"/>
    </row>
    <row r="27" spans="2:16" x14ac:dyDescent="0.25">
      <c r="B27" s="64"/>
      <c r="C27" s="899" t="s">
        <v>32</v>
      </c>
      <c r="D27" s="30" t="s">
        <v>38</v>
      </c>
      <c r="E27" s="31">
        <v>104.6414694454257</v>
      </c>
      <c r="F27" s="32">
        <v>104.21961898000237</v>
      </c>
      <c r="G27" s="33">
        <v>94.266429840142095</v>
      </c>
      <c r="H27" s="34">
        <v>90.442399119417317</v>
      </c>
      <c r="I27" s="1"/>
      <c r="J27" s="1"/>
      <c r="K27" s="1"/>
      <c r="L27" s="1"/>
      <c r="M27" s="1"/>
      <c r="N27" s="1"/>
      <c r="O27" s="1"/>
      <c r="P27" s="75"/>
    </row>
    <row r="28" spans="2:16" x14ac:dyDescent="0.25">
      <c r="B28" s="64"/>
      <c r="C28" s="899"/>
      <c r="D28" s="30" t="s">
        <v>39</v>
      </c>
      <c r="E28" s="31">
        <v>26.113793827419691</v>
      </c>
      <c r="F28" s="32">
        <v>42.377207505518768</v>
      </c>
      <c r="G28" s="33">
        <v>41.556481747628602</v>
      </c>
      <c r="H28" s="34">
        <v>43.454654384782451</v>
      </c>
      <c r="I28" s="1"/>
      <c r="J28" s="1"/>
      <c r="K28" s="1"/>
      <c r="L28" s="1"/>
      <c r="M28" s="1"/>
      <c r="N28" s="1"/>
      <c r="O28" s="1"/>
      <c r="P28" s="75"/>
    </row>
    <row r="29" spans="2:16" x14ac:dyDescent="0.25">
      <c r="B29" s="64"/>
      <c r="C29" s="899" t="s">
        <v>33</v>
      </c>
      <c r="D29" s="30" t="s">
        <v>38</v>
      </c>
      <c r="E29" s="31">
        <v>63.644043351052872</v>
      </c>
      <c r="F29" s="32">
        <v>65.83702213279679</v>
      </c>
      <c r="G29" s="33">
        <v>64.570732778409806</v>
      </c>
      <c r="H29" s="34">
        <v>70.819420984405085</v>
      </c>
      <c r="I29" s="1"/>
      <c r="J29" s="1"/>
      <c r="K29" s="1"/>
      <c r="L29" s="1"/>
      <c r="M29" s="1"/>
      <c r="N29" s="1"/>
      <c r="O29" s="1"/>
      <c r="P29" s="75"/>
    </row>
    <row r="30" spans="2:16" ht="15.75" thickBot="1" x14ac:dyDescent="0.3">
      <c r="B30" s="64"/>
      <c r="C30" s="905"/>
      <c r="D30" s="36" t="s">
        <v>39</v>
      </c>
      <c r="E30" s="44">
        <v>41.018414130026301</v>
      </c>
      <c r="F30" s="45">
        <v>44.750224349386784</v>
      </c>
      <c r="G30" s="46">
        <v>41.383285302593599</v>
      </c>
      <c r="H30" s="37">
        <v>40.374739764052741</v>
      </c>
      <c r="I30" s="1"/>
      <c r="J30" s="1"/>
      <c r="K30" s="1"/>
      <c r="L30" s="1"/>
      <c r="M30" s="1"/>
      <c r="N30" s="1"/>
      <c r="O30" s="1"/>
      <c r="P30" s="75"/>
    </row>
    <row r="31" spans="2:16" x14ac:dyDescent="0.25">
      <c r="B31" s="64"/>
      <c r="C31" s="903" t="s">
        <v>35</v>
      </c>
      <c r="D31" s="683" t="s">
        <v>38</v>
      </c>
      <c r="E31" s="39">
        <v>109.6072215205363</v>
      </c>
      <c r="F31" s="40">
        <v>103.69088844102482</v>
      </c>
      <c r="G31" s="40">
        <v>101.02074388458399</v>
      </c>
      <c r="H31" s="39">
        <v>98.657593533536286</v>
      </c>
      <c r="I31" s="1"/>
      <c r="J31" s="1"/>
      <c r="K31" s="1"/>
      <c r="L31" s="1"/>
      <c r="M31" s="1"/>
      <c r="N31" s="1"/>
      <c r="O31" s="1"/>
      <c r="P31" s="75"/>
    </row>
    <row r="32" spans="2:16" x14ac:dyDescent="0.25">
      <c r="B32" s="64"/>
      <c r="C32" s="904"/>
      <c r="D32" s="57" t="s">
        <v>39</v>
      </c>
      <c r="E32" s="42">
        <v>33.410626452624179</v>
      </c>
      <c r="F32" s="47">
        <v>36.160136567636776</v>
      </c>
      <c r="G32" s="47">
        <v>35.944737262418101</v>
      </c>
      <c r="H32" s="42">
        <v>36.454851356946172</v>
      </c>
      <c r="I32" s="1"/>
      <c r="J32" s="1"/>
      <c r="K32" s="1"/>
      <c r="L32" s="1"/>
      <c r="M32" s="1"/>
      <c r="N32" s="1"/>
      <c r="O32" s="1"/>
      <c r="P32" s="75"/>
    </row>
    <row r="33" spans="2:16" x14ac:dyDescent="0.25">
      <c r="B33" s="64"/>
      <c r="C33" s="73"/>
      <c r="D33" s="74"/>
      <c r="E33" s="74"/>
      <c r="F33" s="74"/>
      <c r="G33" s="74"/>
      <c r="H33" s="74"/>
      <c r="I33" s="1"/>
      <c r="J33" s="1"/>
      <c r="K33" s="1"/>
      <c r="L33" s="1"/>
      <c r="M33" s="1"/>
      <c r="N33" s="1"/>
      <c r="O33" s="1"/>
      <c r="P33" s="75"/>
    </row>
    <row r="34" spans="2:16" ht="15.75" thickBot="1" x14ac:dyDescent="0.3">
      <c r="B34" s="634" t="s">
        <v>1660</v>
      </c>
      <c r="C34" s="76"/>
      <c r="D34" s="77"/>
      <c r="E34" s="77"/>
      <c r="F34" s="77"/>
      <c r="G34" s="77"/>
      <c r="H34" s="77"/>
      <c r="I34" s="78"/>
      <c r="J34" s="78"/>
      <c r="K34" s="78"/>
      <c r="L34" s="78"/>
      <c r="M34" s="78"/>
      <c r="N34" s="78"/>
      <c r="O34" s="78"/>
      <c r="P34" s="79"/>
    </row>
    <row r="35" spans="2:16" x14ac:dyDescent="0.25">
      <c r="C35" s="22"/>
    </row>
    <row r="36" spans="2:16" x14ac:dyDescent="0.25">
      <c r="C36" s="22"/>
    </row>
    <row r="37" spans="2:16" x14ac:dyDescent="0.25">
      <c r="C37" s="22"/>
    </row>
    <row r="38" spans="2:16" x14ac:dyDescent="0.25">
      <c r="C38" s="22"/>
    </row>
    <row r="39" spans="2:16" x14ac:dyDescent="0.25">
      <c r="C39" s="22"/>
    </row>
    <row r="40" spans="2:16" x14ac:dyDescent="0.25">
      <c r="C40" s="22"/>
    </row>
    <row r="41" spans="2:16" x14ac:dyDescent="0.25">
      <c r="C41" s="22"/>
    </row>
    <row r="42" spans="2:16" x14ac:dyDescent="0.25">
      <c r="C42" s="22"/>
    </row>
    <row r="43" spans="2:16" x14ac:dyDescent="0.25">
      <c r="C43" s="22"/>
    </row>
    <row r="44" spans="2:16" x14ac:dyDescent="0.25">
      <c r="C44" s="22"/>
    </row>
    <row r="45" spans="2:16" x14ac:dyDescent="0.25">
      <c r="C45" s="22"/>
    </row>
    <row r="46" spans="2:16" x14ac:dyDescent="0.25">
      <c r="C46" s="22"/>
    </row>
  </sheetData>
  <mergeCells count="22">
    <mergeCell ref="J7:J8"/>
    <mergeCell ref="C7:C8"/>
    <mergeCell ref="C9:C10"/>
    <mergeCell ref="C3:H3"/>
    <mergeCell ref="J3:O3"/>
    <mergeCell ref="C5:C6"/>
    <mergeCell ref="B1:P1"/>
    <mergeCell ref="J5:J6"/>
    <mergeCell ref="C19:H19"/>
    <mergeCell ref="J9:J10"/>
    <mergeCell ref="C31:C32"/>
    <mergeCell ref="J13:J14"/>
    <mergeCell ref="J15:J16"/>
    <mergeCell ref="C21:C22"/>
    <mergeCell ref="C23:C24"/>
    <mergeCell ref="C25:C26"/>
    <mergeCell ref="C27:C28"/>
    <mergeCell ref="C29:C30"/>
    <mergeCell ref="J11:J12"/>
    <mergeCell ref="C11:C12"/>
    <mergeCell ref="C13:C14"/>
    <mergeCell ref="C15:C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90492-B62C-4D88-8D7D-A98655885988}">
  <sheetPr>
    <tabColor theme="9" tint="0.39997558519241921"/>
  </sheetPr>
  <dimension ref="B1:AL212"/>
  <sheetViews>
    <sheetView zoomScale="85" zoomScaleNormal="85" workbookViewId="0">
      <selection activeCell="Q3" sqref="Q3"/>
    </sheetView>
  </sheetViews>
  <sheetFormatPr defaultRowHeight="15" x14ac:dyDescent="0.25"/>
  <cols>
    <col min="3" max="3" width="34.42578125" customWidth="1"/>
    <col min="4" max="8" width="9.85546875" customWidth="1"/>
    <col min="13" max="13" width="10" bestFit="1" customWidth="1"/>
    <col min="19" max="19" width="10" bestFit="1" customWidth="1"/>
    <col min="21" max="21" width="12.42578125" bestFit="1" customWidth="1"/>
    <col min="22" max="22" width="8.140625" bestFit="1" customWidth="1"/>
    <col min="23" max="23" width="9.28515625" bestFit="1" customWidth="1"/>
    <col min="24" max="24" width="11" bestFit="1" customWidth="1"/>
    <col min="25" max="25" width="6.42578125" bestFit="1" customWidth="1"/>
    <col min="26" max="26" width="8.42578125" bestFit="1" customWidth="1"/>
    <col min="31" max="31" width="9.7109375" bestFit="1" customWidth="1"/>
    <col min="33" max="33" width="10" bestFit="1" customWidth="1"/>
  </cols>
  <sheetData>
    <row r="1" spans="2:27" x14ac:dyDescent="0.25">
      <c r="B1" s="694" t="s">
        <v>1496</v>
      </c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  <c r="P1" s="695"/>
      <c r="Q1" s="695"/>
      <c r="R1" s="696"/>
      <c r="S1" s="696"/>
      <c r="T1" s="696"/>
      <c r="U1" s="696"/>
      <c r="V1" s="696"/>
      <c r="W1" s="696"/>
      <c r="X1" s="696"/>
      <c r="Y1" s="696"/>
      <c r="Z1" s="696"/>
      <c r="AA1" s="697"/>
    </row>
    <row r="2" spans="2:27" x14ac:dyDescent="0.25">
      <c r="B2" s="11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75"/>
    </row>
    <row r="3" spans="2:27" ht="12" customHeight="1" x14ac:dyDescent="0.25">
      <c r="B3" s="113"/>
      <c r="C3" s="708" t="s">
        <v>222</v>
      </c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09"/>
      <c r="O3" s="709"/>
      <c r="P3" s="710"/>
      <c r="Q3" s="1"/>
      <c r="R3" s="1"/>
      <c r="S3" s="1"/>
      <c r="T3" s="1"/>
      <c r="U3" s="1"/>
      <c r="V3" s="1"/>
      <c r="W3" s="1"/>
      <c r="X3" s="1"/>
      <c r="Y3" s="1"/>
      <c r="Z3" s="1"/>
      <c r="AA3" s="75"/>
    </row>
    <row r="4" spans="2:27" ht="12" customHeight="1" x14ac:dyDescent="0.25">
      <c r="B4" s="113"/>
      <c r="C4" s="19" t="s">
        <v>223</v>
      </c>
      <c r="D4" s="50">
        <v>2007</v>
      </c>
      <c r="E4" s="51">
        <v>2008</v>
      </c>
      <c r="F4" s="51">
        <v>2009</v>
      </c>
      <c r="G4" s="51">
        <v>2010</v>
      </c>
      <c r="H4" s="51">
        <v>2011</v>
      </c>
      <c r="I4" s="51">
        <v>2012</v>
      </c>
      <c r="J4" s="51">
        <v>2013</v>
      </c>
      <c r="K4" s="51">
        <v>2014</v>
      </c>
      <c r="L4" s="51">
        <v>2015</v>
      </c>
      <c r="M4" s="51">
        <v>2016</v>
      </c>
      <c r="N4" s="51">
        <v>2017</v>
      </c>
      <c r="O4" s="51">
        <v>2018</v>
      </c>
      <c r="P4" s="51">
        <v>2019</v>
      </c>
      <c r="Q4" s="1"/>
      <c r="R4" s="1"/>
      <c r="S4" s="1"/>
      <c r="T4" s="1"/>
      <c r="U4" s="1"/>
      <c r="V4" s="1"/>
      <c r="W4" s="1"/>
      <c r="X4" s="1"/>
      <c r="Y4" s="1"/>
      <c r="Z4" s="1"/>
      <c r="AA4" s="75"/>
    </row>
    <row r="5" spans="2:27" ht="12" customHeight="1" x14ac:dyDescent="0.25">
      <c r="B5" s="113"/>
      <c r="C5" s="149" t="s">
        <v>124</v>
      </c>
      <c r="D5" s="590">
        <v>373348</v>
      </c>
      <c r="E5" s="592">
        <v>379026</v>
      </c>
      <c r="F5" s="592">
        <v>373759</v>
      </c>
      <c r="G5" s="592">
        <v>366376</v>
      </c>
      <c r="H5" s="592">
        <v>364820</v>
      </c>
      <c r="I5" s="592">
        <v>363032</v>
      </c>
      <c r="J5" s="592">
        <v>363887</v>
      </c>
      <c r="K5" s="592">
        <v>363869</v>
      </c>
      <c r="L5" s="592">
        <v>362457</v>
      </c>
      <c r="M5" s="592">
        <v>361136</v>
      </c>
      <c r="N5" s="592">
        <v>360418</v>
      </c>
      <c r="O5" s="592">
        <v>360125</v>
      </c>
      <c r="P5" s="592">
        <v>358886</v>
      </c>
      <c r="Q5" s="1"/>
      <c r="R5" s="1"/>
      <c r="S5" s="1"/>
      <c r="T5" s="1"/>
      <c r="U5" s="1"/>
      <c r="V5" s="1"/>
      <c r="W5" s="1"/>
      <c r="X5" s="1"/>
      <c r="Y5" s="1"/>
      <c r="Z5" s="1"/>
      <c r="AA5" s="75"/>
    </row>
    <row r="6" spans="2:27" ht="12" customHeight="1" x14ac:dyDescent="0.25">
      <c r="B6" s="113"/>
      <c r="C6" s="149" t="s">
        <v>126</v>
      </c>
      <c r="D6" s="590">
        <v>468753</v>
      </c>
      <c r="E6" s="592">
        <v>473366</v>
      </c>
      <c r="F6" s="592">
        <v>477168</v>
      </c>
      <c r="G6" s="592">
        <v>479674</v>
      </c>
      <c r="H6" s="592">
        <v>477335</v>
      </c>
      <c r="I6" s="592">
        <v>474569</v>
      </c>
      <c r="J6" s="592">
        <v>477385</v>
      </c>
      <c r="K6" s="592">
        <v>478584</v>
      </c>
      <c r="L6" s="592">
        <v>477042</v>
      </c>
      <c r="M6" s="592">
        <v>475158</v>
      </c>
      <c r="N6" s="592">
        <v>473364</v>
      </c>
      <c r="O6" s="592">
        <v>472603</v>
      </c>
      <c r="P6" s="592">
        <v>471228</v>
      </c>
      <c r="Q6" s="1"/>
      <c r="R6" s="1"/>
      <c r="S6" s="1"/>
      <c r="T6" s="1"/>
      <c r="U6" s="1"/>
      <c r="V6" s="1"/>
      <c r="W6" s="1"/>
      <c r="X6" s="1"/>
      <c r="Y6" s="1"/>
      <c r="Z6" s="1"/>
      <c r="AA6" s="75"/>
    </row>
    <row r="7" spans="2:27" ht="12" customHeight="1" x14ac:dyDescent="0.25">
      <c r="B7" s="113"/>
      <c r="C7" s="149" t="s">
        <v>127</v>
      </c>
      <c r="D7" s="590">
        <v>317932</v>
      </c>
      <c r="E7" s="592">
        <v>321074</v>
      </c>
      <c r="F7" s="592">
        <v>323434</v>
      </c>
      <c r="G7" s="592">
        <v>324866</v>
      </c>
      <c r="H7" s="592">
        <v>322369</v>
      </c>
      <c r="I7" s="592">
        <v>319897</v>
      </c>
      <c r="J7" s="592">
        <v>320866</v>
      </c>
      <c r="K7" s="592">
        <v>321610</v>
      </c>
      <c r="L7" s="592">
        <v>321107</v>
      </c>
      <c r="M7" s="592">
        <v>319615</v>
      </c>
      <c r="N7" s="592">
        <v>317616</v>
      </c>
      <c r="O7" s="592">
        <v>316310</v>
      </c>
      <c r="P7" s="592">
        <v>314178</v>
      </c>
      <c r="Q7" s="1"/>
      <c r="R7" s="1"/>
      <c r="S7" s="1"/>
      <c r="T7" s="1"/>
      <c r="U7" s="1"/>
      <c r="V7" s="1"/>
      <c r="W7" s="1"/>
      <c r="X7" s="1"/>
      <c r="Y7" s="1"/>
      <c r="Z7" s="1"/>
      <c r="AA7" s="75"/>
    </row>
    <row r="8" spans="2:27" ht="12" customHeight="1" x14ac:dyDescent="0.25">
      <c r="B8" s="113"/>
      <c r="C8" s="149" t="s">
        <v>128</v>
      </c>
      <c r="D8" s="590" t="s">
        <v>224</v>
      </c>
      <c r="E8" s="592" t="s">
        <v>225</v>
      </c>
      <c r="F8" s="592" t="s">
        <v>225</v>
      </c>
      <c r="G8" s="592">
        <v>177697</v>
      </c>
      <c r="H8" s="592">
        <v>176364</v>
      </c>
      <c r="I8" s="592">
        <v>174978</v>
      </c>
      <c r="J8" s="592">
        <v>175776</v>
      </c>
      <c r="K8" s="592">
        <v>176394</v>
      </c>
      <c r="L8" s="592">
        <v>176003</v>
      </c>
      <c r="M8" s="592">
        <v>175237</v>
      </c>
      <c r="N8" s="592">
        <v>174594</v>
      </c>
      <c r="O8" s="592">
        <v>174338</v>
      </c>
      <c r="P8" s="592">
        <v>173800</v>
      </c>
      <c r="Q8" s="1"/>
      <c r="R8" s="1"/>
      <c r="S8" s="1"/>
      <c r="T8" s="1"/>
      <c r="U8" s="1"/>
      <c r="V8" s="1"/>
      <c r="W8" s="1"/>
      <c r="X8" s="1"/>
      <c r="Y8" s="1"/>
      <c r="Z8" s="1"/>
      <c r="AA8" s="75"/>
    </row>
    <row r="9" spans="2:27" ht="12" customHeight="1" x14ac:dyDescent="0.25">
      <c r="B9" s="113"/>
      <c r="C9" s="149" t="s">
        <v>135</v>
      </c>
      <c r="D9" s="590">
        <v>384549</v>
      </c>
      <c r="E9" s="592">
        <v>387855</v>
      </c>
      <c r="F9" s="592">
        <v>390200</v>
      </c>
      <c r="G9" s="592">
        <v>213827</v>
      </c>
      <c r="H9" s="592">
        <v>212125</v>
      </c>
      <c r="I9" s="592">
        <v>210447</v>
      </c>
      <c r="J9" s="592">
        <v>211234</v>
      </c>
      <c r="K9" s="592">
        <v>211511</v>
      </c>
      <c r="L9" s="592">
        <v>210666</v>
      </c>
      <c r="M9" s="592">
        <v>209758</v>
      </c>
      <c r="N9" s="592">
        <v>208914</v>
      </c>
      <c r="O9" s="592">
        <v>208377</v>
      </c>
      <c r="P9" s="592">
        <v>207179</v>
      </c>
      <c r="Q9" s="1"/>
      <c r="R9" s="1"/>
      <c r="S9" s="1"/>
      <c r="T9" s="1"/>
      <c r="U9" s="1"/>
      <c r="V9" s="1"/>
      <c r="W9" s="1"/>
      <c r="X9" s="1"/>
      <c r="Y9" s="1"/>
      <c r="Z9" s="1"/>
      <c r="AA9" s="75"/>
    </row>
    <row r="10" spans="2:27" ht="12" customHeight="1" x14ac:dyDescent="0.25">
      <c r="B10" s="113"/>
      <c r="C10" s="137" t="s">
        <v>35</v>
      </c>
      <c r="D10" s="57">
        <v>1544581</v>
      </c>
      <c r="E10" s="41">
        <v>1561321</v>
      </c>
      <c r="F10" s="41">
        <v>1564560</v>
      </c>
      <c r="G10" s="41">
        <v>1562439</v>
      </c>
      <c r="H10" s="41">
        <v>1553012</v>
      </c>
      <c r="I10" s="41">
        <v>1542922</v>
      </c>
      <c r="J10" s="41">
        <v>1549147</v>
      </c>
      <c r="K10" s="41">
        <v>1551967</v>
      </c>
      <c r="L10" s="41">
        <v>1547274</v>
      </c>
      <c r="M10" s="41">
        <v>1540904</v>
      </c>
      <c r="N10" s="41">
        <v>1534904</v>
      </c>
      <c r="O10" s="41">
        <v>1531753</v>
      </c>
      <c r="P10" s="41">
        <f>SUM(P5:P9)</f>
        <v>1525271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75"/>
    </row>
    <row r="11" spans="2:27" ht="12" customHeight="1" x14ac:dyDescent="0.25">
      <c r="B11" s="113"/>
      <c r="C11" s="189" t="s">
        <v>226</v>
      </c>
      <c r="D11" s="190" t="s">
        <v>36</v>
      </c>
      <c r="E11" s="191">
        <f>E10-D10</f>
        <v>16740</v>
      </c>
      <c r="F11" s="191">
        <f t="shared" ref="F11:P11" si="0">F10-E10</f>
        <v>3239</v>
      </c>
      <c r="G11" s="191">
        <f t="shared" si="0"/>
        <v>-2121</v>
      </c>
      <c r="H11" s="191">
        <f t="shared" si="0"/>
        <v>-9427</v>
      </c>
      <c r="I11" s="191">
        <f t="shared" si="0"/>
        <v>-10090</v>
      </c>
      <c r="J11" s="191">
        <f t="shared" si="0"/>
        <v>6225</v>
      </c>
      <c r="K11" s="191">
        <f t="shared" si="0"/>
        <v>2820</v>
      </c>
      <c r="L11" s="191">
        <f t="shared" si="0"/>
        <v>-4693</v>
      </c>
      <c r="M11" s="191">
        <f t="shared" si="0"/>
        <v>-6370</v>
      </c>
      <c r="N11" s="191">
        <f t="shared" si="0"/>
        <v>-6000</v>
      </c>
      <c r="O11" s="191">
        <f t="shared" si="0"/>
        <v>-3151</v>
      </c>
      <c r="P11" s="191">
        <f t="shared" si="0"/>
        <v>-6482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75"/>
    </row>
    <row r="12" spans="2:27" ht="12" customHeight="1" x14ac:dyDescent="0.25">
      <c r="B12" s="113"/>
      <c r="C12" s="192" t="s">
        <v>227</v>
      </c>
      <c r="D12" s="193" t="s">
        <v>36</v>
      </c>
      <c r="E12" s="194">
        <f>E11/D10</f>
        <v>1.0837890664199547E-2</v>
      </c>
      <c r="F12" s="194">
        <f t="shared" ref="F12:P12" si="1">F11/E10</f>
        <v>2.0745253538510017E-3</v>
      </c>
      <c r="G12" s="194">
        <f t="shared" si="1"/>
        <v>-1.355652707470471E-3</v>
      </c>
      <c r="H12" s="194">
        <f t="shared" si="1"/>
        <v>-6.0335155484470115E-3</v>
      </c>
      <c r="I12" s="194">
        <f t="shared" si="1"/>
        <v>-6.4970521798930082E-3</v>
      </c>
      <c r="J12" s="194">
        <f t="shared" si="1"/>
        <v>4.034552621584241E-3</v>
      </c>
      <c r="K12" s="194">
        <f t="shared" si="1"/>
        <v>1.8203566220636261E-3</v>
      </c>
      <c r="L12" s="194">
        <f t="shared" si="1"/>
        <v>-3.0239045031241001E-3</v>
      </c>
      <c r="M12" s="194">
        <f t="shared" si="1"/>
        <v>-4.1169178826762423E-3</v>
      </c>
      <c r="N12" s="194">
        <f t="shared" si="1"/>
        <v>-3.8938181742665346E-3</v>
      </c>
      <c r="O12" s="194">
        <f t="shared" si="1"/>
        <v>-2.0528971192986661E-3</v>
      </c>
      <c r="P12" s="194">
        <f t="shared" si="1"/>
        <v>-4.2317527695392146E-3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75"/>
    </row>
    <row r="13" spans="2:27" ht="12" customHeight="1" x14ac:dyDescent="0.25">
      <c r="B13" s="113"/>
      <c r="C13" s="63"/>
      <c r="D13" s="96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654"/>
      <c r="R13" s="1"/>
      <c r="S13" s="1"/>
      <c r="T13" s="1"/>
      <c r="U13" s="1"/>
      <c r="V13" s="1"/>
      <c r="W13" s="1"/>
      <c r="X13" s="1"/>
      <c r="Y13" s="1"/>
      <c r="Z13" s="1"/>
      <c r="AA13" s="75"/>
    </row>
    <row r="14" spans="2:27" ht="12" customHeight="1" x14ac:dyDescent="0.25">
      <c r="B14" s="113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75"/>
    </row>
    <row r="15" spans="2:27" ht="12" customHeight="1" x14ac:dyDescent="0.25">
      <c r="B15" s="113"/>
      <c r="C15" s="708" t="s">
        <v>228</v>
      </c>
      <c r="D15" s="711"/>
      <c r="E15" s="711"/>
      <c r="F15" s="711"/>
      <c r="G15" s="711"/>
      <c r="H15" s="711"/>
      <c r="I15" s="711"/>
      <c r="J15" s="711"/>
      <c r="K15" s="711"/>
      <c r="L15" s="711"/>
      <c r="M15" s="71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75"/>
    </row>
    <row r="16" spans="2:27" ht="12" customHeight="1" x14ac:dyDescent="0.25">
      <c r="B16" s="113"/>
      <c r="C16" s="713" t="s">
        <v>178</v>
      </c>
      <c r="D16" s="715" t="s">
        <v>229</v>
      </c>
      <c r="E16" s="716"/>
      <c r="F16" s="717"/>
      <c r="G16" s="715" t="s">
        <v>230</v>
      </c>
      <c r="H16" s="716"/>
      <c r="I16" s="717"/>
      <c r="J16" s="716" t="s">
        <v>231</v>
      </c>
      <c r="K16" s="716"/>
      <c r="L16" s="716"/>
      <c r="M16" s="718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75"/>
    </row>
    <row r="17" spans="2:27" ht="22.5" customHeight="1" x14ac:dyDescent="0.25">
      <c r="B17" s="113"/>
      <c r="C17" s="714"/>
      <c r="D17" s="215" t="s">
        <v>232</v>
      </c>
      <c r="E17" s="213" t="s">
        <v>233</v>
      </c>
      <c r="F17" s="413" t="s">
        <v>234</v>
      </c>
      <c r="G17" s="215" t="s">
        <v>232</v>
      </c>
      <c r="H17" s="213" t="s">
        <v>233</v>
      </c>
      <c r="I17" s="413" t="s">
        <v>234</v>
      </c>
      <c r="J17" s="216" t="s">
        <v>232</v>
      </c>
      <c r="K17" s="213" t="s">
        <v>233</v>
      </c>
      <c r="L17" s="213" t="s">
        <v>234</v>
      </c>
      <c r="M17" s="213" t="s">
        <v>235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75"/>
    </row>
    <row r="18" spans="2:27" ht="12" customHeight="1" x14ac:dyDescent="0.25">
      <c r="B18" s="113"/>
      <c r="C18" s="149" t="s">
        <v>124</v>
      </c>
      <c r="D18" s="217">
        <v>17</v>
      </c>
      <c r="E18" s="594">
        <v>239674</v>
      </c>
      <c r="F18" s="560">
        <v>625.66</v>
      </c>
      <c r="G18" s="217">
        <v>37</v>
      </c>
      <c r="H18" s="594">
        <v>120451</v>
      </c>
      <c r="I18" s="560">
        <v>1942.11</v>
      </c>
      <c r="J18" s="209">
        <v>54</v>
      </c>
      <c r="K18" s="594">
        <v>360125</v>
      </c>
      <c r="L18" s="594">
        <v>2567.77</v>
      </c>
      <c r="M18" s="594">
        <v>140.248153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75"/>
    </row>
    <row r="19" spans="2:27" ht="12" customHeight="1" x14ac:dyDescent="0.25">
      <c r="B19" s="113"/>
      <c r="C19" s="149" t="s">
        <v>126</v>
      </c>
      <c r="D19" s="217">
        <v>36</v>
      </c>
      <c r="E19" s="594">
        <v>407376</v>
      </c>
      <c r="F19" s="560">
        <v>1192.69</v>
      </c>
      <c r="G19" s="217">
        <v>14</v>
      </c>
      <c r="H19" s="594">
        <v>77824</v>
      </c>
      <c r="I19" s="560">
        <v>985.54</v>
      </c>
      <c r="J19" s="209">
        <v>50</v>
      </c>
      <c r="K19" s="594">
        <v>485200</v>
      </c>
      <c r="L19" s="594">
        <v>2178.23</v>
      </c>
      <c r="M19" s="594">
        <v>222.749664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75"/>
    </row>
    <row r="20" spans="2:27" ht="12" customHeight="1" x14ac:dyDescent="0.25">
      <c r="B20" s="113"/>
      <c r="C20" s="149" t="s">
        <v>127</v>
      </c>
      <c r="D20" s="217">
        <v>17</v>
      </c>
      <c r="E20" s="594">
        <v>208326</v>
      </c>
      <c r="F20" s="560">
        <v>684.28</v>
      </c>
      <c r="G20" s="217">
        <v>35</v>
      </c>
      <c r="H20" s="594">
        <v>95387</v>
      </c>
      <c r="I20" s="560">
        <v>1880.06</v>
      </c>
      <c r="J20" s="209">
        <v>52</v>
      </c>
      <c r="K20" s="594">
        <v>303713</v>
      </c>
      <c r="L20" s="594">
        <v>2564.34</v>
      </c>
      <c r="M20" s="594">
        <v>118.43710299999999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75"/>
    </row>
    <row r="21" spans="2:27" ht="12" customHeight="1" x14ac:dyDescent="0.25">
      <c r="B21" s="113"/>
      <c r="C21" s="149" t="s">
        <v>128</v>
      </c>
      <c r="D21" s="217">
        <v>33</v>
      </c>
      <c r="E21" s="594">
        <v>163350</v>
      </c>
      <c r="F21" s="560">
        <v>626.59</v>
      </c>
      <c r="G21" s="217">
        <v>7</v>
      </c>
      <c r="H21" s="594">
        <v>10988</v>
      </c>
      <c r="I21" s="560">
        <v>236.18</v>
      </c>
      <c r="J21" s="209">
        <v>40</v>
      </c>
      <c r="K21" s="594">
        <v>174338</v>
      </c>
      <c r="L21" s="594">
        <v>862.77</v>
      </c>
      <c r="M21" s="594">
        <v>202.067758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75"/>
    </row>
    <row r="22" spans="2:27" ht="12" customHeight="1" x14ac:dyDescent="0.25">
      <c r="B22" s="113"/>
      <c r="C22" s="149" t="s">
        <v>135</v>
      </c>
      <c r="D22" s="217">
        <v>19</v>
      </c>
      <c r="E22" s="594">
        <v>185174</v>
      </c>
      <c r="F22" s="560">
        <v>566.71</v>
      </c>
      <c r="G22" s="217">
        <v>14</v>
      </c>
      <c r="H22" s="594">
        <v>23203</v>
      </c>
      <c r="I22" s="560">
        <v>661.56</v>
      </c>
      <c r="J22" s="209">
        <v>33</v>
      </c>
      <c r="K22" s="594">
        <v>208377</v>
      </c>
      <c r="L22" s="594">
        <v>1228.27</v>
      </c>
      <c r="M22" s="594">
        <v>169.65081000000001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75"/>
    </row>
    <row r="23" spans="2:27" ht="12" customHeight="1" x14ac:dyDescent="0.25">
      <c r="B23" s="113"/>
      <c r="C23" s="137" t="s">
        <v>35</v>
      </c>
      <c r="D23" s="576">
        <v>122</v>
      </c>
      <c r="E23" s="230">
        <v>1203900</v>
      </c>
      <c r="F23" s="179">
        <v>3695.93</v>
      </c>
      <c r="G23" s="576">
        <v>107</v>
      </c>
      <c r="H23" s="230">
        <v>327853</v>
      </c>
      <c r="I23" s="179">
        <v>5705.45</v>
      </c>
      <c r="J23" s="233">
        <v>229</v>
      </c>
      <c r="K23" s="230">
        <v>1531753</v>
      </c>
      <c r="L23" s="230">
        <v>9401.3799999999992</v>
      </c>
      <c r="M23" s="230">
        <v>162.928528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75"/>
    </row>
    <row r="24" spans="2:27" ht="12" customHeight="1" x14ac:dyDescent="0.25">
      <c r="B24" s="113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75"/>
    </row>
    <row r="25" spans="2:27" ht="12" customHeight="1" x14ac:dyDescent="0.25">
      <c r="B25" s="11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75"/>
    </row>
    <row r="26" spans="2:27" ht="12" customHeight="1" x14ac:dyDescent="0.25">
      <c r="B26" s="113"/>
      <c r="C26" s="708" t="s">
        <v>236</v>
      </c>
      <c r="D26" s="709"/>
      <c r="E26" s="709"/>
      <c r="F26" s="709"/>
      <c r="G26" s="709"/>
      <c r="H26" s="709"/>
      <c r="I26" s="710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75"/>
    </row>
    <row r="27" spans="2:27" ht="12" customHeight="1" x14ac:dyDescent="0.25">
      <c r="B27" s="113"/>
      <c r="C27" s="713" t="s">
        <v>178</v>
      </c>
      <c r="D27" s="715" t="s">
        <v>229</v>
      </c>
      <c r="E27" s="716"/>
      <c r="F27" s="717"/>
      <c r="G27" s="716" t="s">
        <v>230</v>
      </c>
      <c r="H27" s="716"/>
      <c r="I27" s="718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75"/>
    </row>
    <row r="28" spans="2:27" ht="16.5" customHeight="1" x14ac:dyDescent="0.25">
      <c r="B28" s="113"/>
      <c r="C28" s="714"/>
      <c r="D28" s="601" t="s">
        <v>237</v>
      </c>
      <c r="E28" s="600" t="s">
        <v>238</v>
      </c>
      <c r="F28" s="602" t="s">
        <v>239</v>
      </c>
      <c r="G28" s="599" t="s">
        <v>237</v>
      </c>
      <c r="H28" s="600" t="s">
        <v>238</v>
      </c>
      <c r="I28" s="600" t="s">
        <v>239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75"/>
    </row>
    <row r="29" spans="2:27" ht="12" customHeight="1" x14ac:dyDescent="0.25">
      <c r="B29" s="113"/>
      <c r="C29" s="149" t="s">
        <v>124</v>
      </c>
      <c r="D29" s="577">
        <v>0.31</v>
      </c>
      <c r="E29" s="578">
        <v>0.67</v>
      </c>
      <c r="F29" s="579">
        <v>0.24</v>
      </c>
      <c r="G29" s="580">
        <v>0.69</v>
      </c>
      <c r="H29" s="578">
        <v>0.33</v>
      </c>
      <c r="I29" s="578">
        <v>0.76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75"/>
    </row>
    <row r="30" spans="2:27" ht="12" customHeight="1" x14ac:dyDescent="0.25">
      <c r="B30" s="113"/>
      <c r="C30" s="149" t="s">
        <v>126</v>
      </c>
      <c r="D30" s="577">
        <v>0.72</v>
      </c>
      <c r="E30" s="578">
        <v>0.84</v>
      </c>
      <c r="F30" s="579">
        <v>0.55000000000000004</v>
      </c>
      <c r="G30" s="580">
        <v>0.28000000000000003</v>
      </c>
      <c r="H30" s="578">
        <v>0.16</v>
      </c>
      <c r="I30" s="578">
        <v>0.45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75"/>
    </row>
    <row r="31" spans="2:27" ht="12" customHeight="1" x14ac:dyDescent="0.25">
      <c r="B31" s="113"/>
      <c r="C31" s="149" t="s">
        <v>127</v>
      </c>
      <c r="D31" s="577">
        <v>0.33</v>
      </c>
      <c r="E31" s="578">
        <v>0.69</v>
      </c>
      <c r="F31" s="579">
        <v>0.27</v>
      </c>
      <c r="G31" s="580">
        <v>0.67</v>
      </c>
      <c r="H31" s="578">
        <v>0.31</v>
      </c>
      <c r="I31" s="578">
        <v>0.73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75"/>
    </row>
    <row r="32" spans="2:27" ht="12" customHeight="1" x14ac:dyDescent="0.25">
      <c r="B32" s="113"/>
      <c r="C32" s="149" t="s">
        <v>128</v>
      </c>
      <c r="D32" s="577">
        <v>0.83</v>
      </c>
      <c r="E32" s="578">
        <v>0.94</v>
      </c>
      <c r="F32" s="579">
        <v>0.73</v>
      </c>
      <c r="G32" s="580">
        <v>0.18</v>
      </c>
      <c r="H32" s="578">
        <v>0.06</v>
      </c>
      <c r="I32" s="578">
        <v>0.27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75"/>
    </row>
    <row r="33" spans="2:27" ht="12" customHeight="1" x14ac:dyDescent="0.25">
      <c r="B33" s="113"/>
      <c r="C33" s="149" t="s">
        <v>135</v>
      </c>
      <c r="D33" s="577">
        <v>0.57999999999999996</v>
      </c>
      <c r="E33" s="578">
        <v>0.89</v>
      </c>
      <c r="F33" s="579">
        <v>0.46</v>
      </c>
      <c r="G33" s="580">
        <v>0.42</v>
      </c>
      <c r="H33" s="578">
        <v>0.11</v>
      </c>
      <c r="I33" s="578">
        <v>0.54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75"/>
    </row>
    <row r="34" spans="2:27" ht="12" customHeight="1" x14ac:dyDescent="0.25">
      <c r="B34" s="113"/>
      <c r="C34" s="358"/>
      <c r="D34" s="651"/>
      <c r="E34" s="651"/>
      <c r="F34" s="651"/>
      <c r="G34" s="651"/>
      <c r="H34" s="651"/>
      <c r="I34" s="65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75"/>
    </row>
    <row r="35" spans="2:27" ht="12" customHeight="1" x14ac:dyDescent="0.25">
      <c r="B35" s="113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1"/>
      <c r="T35" s="707" t="s">
        <v>240</v>
      </c>
      <c r="U35" s="707"/>
      <c r="V35" s="707"/>
      <c r="W35" s="707"/>
      <c r="X35" s="707"/>
      <c r="Y35" s="707"/>
      <c r="Z35" s="707"/>
      <c r="AA35" s="75"/>
    </row>
    <row r="36" spans="2:27" ht="12" customHeight="1" x14ac:dyDescent="0.25">
      <c r="B36" s="113"/>
      <c r="C36" s="703" t="s">
        <v>1661</v>
      </c>
      <c r="D36" s="691" t="s">
        <v>1662</v>
      </c>
      <c r="E36" s="692"/>
      <c r="F36" s="705"/>
      <c r="G36" s="706" t="s">
        <v>300</v>
      </c>
      <c r="H36" s="692"/>
      <c r="I36" s="692"/>
      <c r="J36" s="691" t="s">
        <v>301</v>
      </c>
      <c r="K36" s="692"/>
      <c r="L36" s="705"/>
      <c r="M36" s="706" t="s">
        <v>309</v>
      </c>
      <c r="N36" s="692"/>
      <c r="O36" s="692"/>
      <c r="P36" s="691" t="s">
        <v>310</v>
      </c>
      <c r="Q36" s="692"/>
      <c r="R36" s="693"/>
      <c r="S36" s="1"/>
      <c r="T36" s="603" t="s">
        <v>242</v>
      </c>
      <c r="U36" s="591" t="s">
        <v>243</v>
      </c>
      <c r="V36" s="593" t="s">
        <v>126</v>
      </c>
      <c r="W36" s="593" t="s">
        <v>127</v>
      </c>
      <c r="X36" s="593" t="s">
        <v>135</v>
      </c>
      <c r="Y36" s="604" t="s">
        <v>128</v>
      </c>
      <c r="Z36" s="177" t="s">
        <v>244</v>
      </c>
      <c r="AA36" s="75"/>
    </row>
    <row r="37" spans="2:27" ht="20.25" customHeight="1" x14ac:dyDescent="0.25">
      <c r="B37" s="113"/>
      <c r="C37" s="704"/>
      <c r="D37" s="568" t="s">
        <v>263</v>
      </c>
      <c r="E37" s="566" t="s">
        <v>264</v>
      </c>
      <c r="F37" s="564" t="s">
        <v>0</v>
      </c>
      <c r="G37" s="565" t="s">
        <v>263</v>
      </c>
      <c r="H37" s="566" t="s">
        <v>264</v>
      </c>
      <c r="I37" s="567" t="s">
        <v>0</v>
      </c>
      <c r="J37" s="568" t="s">
        <v>263</v>
      </c>
      <c r="K37" s="566" t="s">
        <v>264</v>
      </c>
      <c r="L37" s="564" t="s">
        <v>0</v>
      </c>
      <c r="M37" s="565" t="s">
        <v>263</v>
      </c>
      <c r="N37" s="566" t="s">
        <v>264</v>
      </c>
      <c r="O37" s="564" t="s">
        <v>0</v>
      </c>
      <c r="P37" s="565" t="s">
        <v>263</v>
      </c>
      <c r="Q37" s="566" t="s">
        <v>264</v>
      </c>
      <c r="R37" s="566" t="s">
        <v>0</v>
      </c>
      <c r="S37" s="1"/>
      <c r="T37" s="413">
        <v>2001</v>
      </c>
      <c r="U37" s="209">
        <v>8.7899999999999991</v>
      </c>
      <c r="V37" s="594">
        <v>8.19</v>
      </c>
      <c r="W37" s="594">
        <v>8.48</v>
      </c>
      <c r="X37" s="594">
        <v>8.7100000000000009</v>
      </c>
      <c r="Y37" s="595" t="s">
        <v>36</v>
      </c>
      <c r="Z37" s="211">
        <v>8.52</v>
      </c>
      <c r="AA37" s="75"/>
    </row>
    <row r="38" spans="2:27" ht="12" customHeight="1" x14ac:dyDescent="0.25">
      <c r="B38" s="113"/>
      <c r="C38" s="653" t="s">
        <v>245</v>
      </c>
      <c r="D38" s="258">
        <v>175799</v>
      </c>
      <c r="E38" s="229">
        <v>184326</v>
      </c>
      <c r="F38" s="557">
        <v>360125</v>
      </c>
      <c r="G38" s="283">
        <v>228337</v>
      </c>
      <c r="H38" s="229">
        <v>244266</v>
      </c>
      <c r="I38" s="555">
        <v>472603</v>
      </c>
      <c r="J38" s="258">
        <v>153655</v>
      </c>
      <c r="K38" s="229">
        <v>162655</v>
      </c>
      <c r="L38" s="557">
        <v>316310</v>
      </c>
      <c r="M38" s="283">
        <v>84917</v>
      </c>
      <c r="N38" s="229">
        <v>89421</v>
      </c>
      <c r="O38" s="557">
        <v>174338</v>
      </c>
      <c r="P38" s="283">
        <v>100937</v>
      </c>
      <c r="Q38" s="229">
        <v>107440</v>
      </c>
      <c r="R38" s="229">
        <v>208377</v>
      </c>
      <c r="S38" s="1"/>
      <c r="T38" s="413">
        <v>2002</v>
      </c>
      <c r="U38" s="209">
        <v>8.57</v>
      </c>
      <c r="V38" s="594">
        <v>8.2799999999999994</v>
      </c>
      <c r="W38" s="594">
        <v>8.1</v>
      </c>
      <c r="X38" s="594">
        <v>8.07</v>
      </c>
      <c r="Y38" s="595" t="s">
        <v>36</v>
      </c>
      <c r="Z38" s="211">
        <v>8.26</v>
      </c>
      <c r="AA38" s="75"/>
    </row>
    <row r="39" spans="2:27" ht="12" customHeight="1" x14ac:dyDescent="0.25">
      <c r="B39" s="113"/>
      <c r="C39" s="653" t="s">
        <v>246</v>
      </c>
      <c r="D39" s="258">
        <v>1193</v>
      </c>
      <c r="E39" s="229">
        <v>1185</v>
      </c>
      <c r="F39" s="557">
        <v>2378</v>
      </c>
      <c r="G39" s="283">
        <v>1609</v>
      </c>
      <c r="H39" s="229">
        <v>1501</v>
      </c>
      <c r="I39" s="555">
        <v>3110</v>
      </c>
      <c r="J39" s="258">
        <v>1146</v>
      </c>
      <c r="K39" s="229">
        <v>1065</v>
      </c>
      <c r="L39" s="557">
        <v>2211</v>
      </c>
      <c r="M39" s="283">
        <v>615</v>
      </c>
      <c r="N39" s="229">
        <v>547</v>
      </c>
      <c r="O39" s="557">
        <v>1162</v>
      </c>
      <c r="P39" s="283">
        <v>663</v>
      </c>
      <c r="Q39" s="229">
        <v>647</v>
      </c>
      <c r="R39" s="229">
        <v>1310</v>
      </c>
      <c r="S39" s="1"/>
      <c r="T39" s="413">
        <v>2003</v>
      </c>
      <c r="U39" s="209">
        <v>8.94</v>
      </c>
      <c r="V39" s="594">
        <v>8.82</v>
      </c>
      <c r="W39" s="594">
        <v>8.44</v>
      </c>
      <c r="X39" s="594">
        <v>8.23</v>
      </c>
      <c r="Y39" s="595" t="s">
        <v>36</v>
      </c>
      <c r="Z39" s="211">
        <v>8.6199999999999992</v>
      </c>
      <c r="AA39" s="75"/>
    </row>
    <row r="40" spans="2:27" ht="12" customHeight="1" x14ac:dyDescent="0.25">
      <c r="B40" s="113"/>
      <c r="C40" s="653" t="s">
        <v>247</v>
      </c>
      <c r="D40" s="258">
        <v>1816</v>
      </c>
      <c r="E40" s="229">
        <v>2037</v>
      </c>
      <c r="F40" s="557">
        <v>3853</v>
      </c>
      <c r="G40" s="283">
        <v>2427</v>
      </c>
      <c r="H40" s="229">
        <v>2904</v>
      </c>
      <c r="I40" s="555">
        <v>5331</v>
      </c>
      <c r="J40" s="258">
        <v>1703</v>
      </c>
      <c r="K40" s="229">
        <v>1787</v>
      </c>
      <c r="L40" s="557">
        <v>3490</v>
      </c>
      <c r="M40" s="283">
        <v>941</v>
      </c>
      <c r="N40" s="229">
        <v>1073</v>
      </c>
      <c r="O40" s="557">
        <v>2014</v>
      </c>
      <c r="P40" s="283">
        <v>1230</v>
      </c>
      <c r="Q40" s="229">
        <v>1257</v>
      </c>
      <c r="R40" s="229">
        <v>2487</v>
      </c>
      <c r="S40" s="1"/>
      <c r="T40" s="413">
        <v>2004</v>
      </c>
      <c r="U40" s="209">
        <v>9.08</v>
      </c>
      <c r="V40" s="594">
        <v>8.5399999999999991</v>
      </c>
      <c r="W40" s="594">
        <v>8.7799999999999994</v>
      </c>
      <c r="X40" s="594">
        <v>8.18</v>
      </c>
      <c r="Y40" s="595" t="s">
        <v>36</v>
      </c>
      <c r="Z40" s="211">
        <v>8.6300000000000008</v>
      </c>
      <c r="AA40" s="75"/>
    </row>
    <row r="41" spans="2:27" ht="12" customHeight="1" x14ac:dyDescent="0.25">
      <c r="B41" s="113"/>
      <c r="C41" s="652" t="s">
        <v>248</v>
      </c>
      <c r="D41" s="283">
        <v>-623</v>
      </c>
      <c r="E41" s="229">
        <v>-852</v>
      </c>
      <c r="F41" s="555">
        <v>-1475</v>
      </c>
      <c r="G41" s="258">
        <v>-818</v>
      </c>
      <c r="H41" s="229">
        <v>-1403</v>
      </c>
      <c r="I41" s="557">
        <v>-2221</v>
      </c>
      <c r="J41" s="283">
        <v>-557</v>
      </c>
      <c r="K41" s="229">
        <v>-722</v>
      </c>
      <c r="L41" s="555">
        <v>-1279</v>
      </c>
      <c r="M41" s="258">
        <v>-326</v>
      </c>
      <c r="N41" s="229">
        <v>-526</v>
      </c>
      <c r="O41" s="557">
        <v>-852</v>
      </c>
      <c r="P41" s="283">
        <v>-567</v>
      </c>
      <c r="Q41" s="229">
        <v>-610</v>
      </c>
      <c r="R41" s="229">
        <v>-1177</v>
      </c>
      <c r="S41" s="1"/>
      <c r="T41" s="413">
        <v>2005</v>
      </c>
      <c r="U41" s="209">
        <v>9.0399999999999991</v>
      </c>
      <c r="V41" s="594">
        <v>9.09</v>
      </c>
      <c r="W41" s="594">
        <v>8.77</v>
      </c>
      <c r="X41" s="594">
        <v>8.49</v>
      </c>
      <c r="Y41" s="595" t="s">
        <v>36</v>
      </c>
      <c r="Z41" s="211">
        <v>8.86</v>
      </c>
      <c r="AA41" s="75"/>
    </row>
    <row r="42" spans="2:27" ht="12" customHeight="1" x14ac:dyDescent="0.25">
      <c r="B42" s="113"/>
      <c r="C42" s="652" t="s">
        <v>249</v>
      </c>
      <c r="D42" s="283">
        <v>4101</v>
      </c>
      <c r="E42" s="229">
        <v>4018</v>
      </c>
      <c r="F42" s="555">
        <v>8119</v>
      </c>
      <c r="G42" s="258">
        <v>4998</v>
      </c>
      <c r="H42" s="229">
        <v>5079</v>
      </c>
      <c r="I42" s="557">
        <v>10077</v>
      </c>
      <c r="J42" s="283">
        <v>2698</v>
      </c>
      <c r="K42" s="229">
        <v>2899</v>
      </c>
      <c r="L42" s="555">
        <v>5597</v>
      </c>
      <c r="M42" s="258">
        <v>1889</v>
      </c>
      <c r="N42" s="229">
        <v>1912</v>
      </c>
      <c r="O42" s="557">
        <v>3801</v>
      </c>
      <c r="P42" s="283">
        <v>2049</v>
      </c>
      <c r="Q42" s="229">
        <v>2074</v>
      </c>
      <c r="R42" s="229">
        <v>4123</v>
      </c>
      <c r="S42" s="1"/>
      <c r="T42" s="413">
        <v>2006</v>
      </c>
      <c r="U42" s="209">
        <v>9.3000000000000007</v>
      </c>
      <c r="V42" s="594">
        <v>8.84</v>
      </c>
      <c r="W42" s="594">
        <v>8.81</v>
      </c>
      <c r="X42" s="594">
        <v>8.17</v>
      </c>
      <c r="Y42" s="595" t="s">
        <v>36</v>
      </c>
      <c r="Z42" s="211">
        <v>8.7799999999999994</v>
      </c>
      <c r="AA42" s="75"/>
    </row>
    <row r="43" spans="2:27" ht="12" customHeight="1" x14ac:dyDescent="0.25">
      <c r="B43" s="113"/>
      <c r="C43" s="652" t="s">
        <v>250</v>
      </c>
      <c r="D43" s="283">
        <v>1036</v>
      </c>
      <c r="E43" s="229">
        <v>804</v>
      </c>
      <c r="F43" s="555">
        <v>1840</v>
      </c>
      <c r="G43" s="258">
        <v>1365</v>
      </c>
      <c r="H43" s="229">
        <v>1250</v>
      </c>
      <c r="I43" s="557">
        <v>2615</v>
      </c>
      <c r="J43" s="283">
        <v>1043</v>
      </c>
      <c r="K43" s="229">
        <v>998</v>
      </c>
      <c r="L43" s="555">
        <v>2041</v>
      </c>
      <c r="M43" s="258">
        <v>666</v>
      </c>
      <c r="N43" s="229">
        <v>567</v>
      </c>
      <c r="O43" s="557">
        <v>1233</v>
      </c>
      <c r="P43" s="283">
        <v>564</v>
      </c>
      <c r="Q43" s="229">
        <v>445</v>
      </c>
      <c r="R43" s="229">
        <v>1009</v>
      </c>
      <c r="S43" s="1"/>
      <c r="T43" s="413">
        <v>2007</v>
      </c>
      <c r="U43" s="209">
        <v>9.4</v>
      </c>
      <c r="V43" s="594">
        <v>9.1</v>
      </c>
      <c r="W43" s="594">
        <v>8.9</v>
      </c>
      <c r="X43" s="594">
        <v>8.5</v>
      </c>
      <c r="Y43" s="595" t="s">
        <v>36</v>
      </c>
      <c r="Z43" s="211">
        <v>9</v>
      </c>
      <c r="AA43" s="75"/>
    </row>
    <row r="44" spans="2:27" ht="12" customHeight="1" x14ac:dyDescent="0.25">
      <c r="B44" s="113"/>
      <c r="C44" s="652" t="s">
        <v>251</v>
      </c>
      <c r="D44" s="283">
        <v>330</v>
      </c>
      <c r="E44" s="229">
        <v>197</v>
      </c>
      <c r="F44" s="555">
        <v>527</v>
      </c>
      <c r="G44" s="258">
        <v>446</v>
      </c>
      <c r="H44" s="229">
        <v>278</v>
      </c>
      <c r="I44" s="557">
        <v>724</v>
      </c>
      <c r="J44" s="283">
        <v>310</v>
      </c>
      <c r="K44" s="229">
        <v>176</v>
      </c>
      <c r="L44" s="555">
        <v>486</v>
      </c>
      <c r="M44" s="258">
        <v>177</v>
      </c>
      <c r="N44" s="229">
        <v>125</v>
      </c>
      <c r="O44" s="557">
        <v>302</v>
      </c>
      <c r="P44" s="283">
        <v>158</v>
      </c>
      <c r="Q44" s="229">
        <v>102</v>
      </c>
      <c r="R44" s="229">
        <v>260</v>
      </c>
      <c r="S44" s="1"/>
      <c r="T44" s="413">
        <v>2008</v>
      </c>
      <c r="U44" s="209">
        <v>9.5</v>
      </c>
      <c r="V44" s="594">
        <v>9.3000000000000007</v>
      </c>
      <c r="W44" s="594">
        <v>9.1</v>
      </c>
      <c r="X44" s="594">
        <v>8.5</v>
      </c>
      <c r="Y44" s="595" t="s">
        <v>36</v>
      </c>
      <c r="Z44" s="211">
        <v>9.1</v>
      </c>
      <c r="AA44" s="75"/>
    </row>
    <row r="45" spans="2:27" ht="12" customHeight="1" x14ac:dyDescent="0.25">
      <c r="B45" s="113"/>
      <c r="C45" s="652" t="s">
        <v>252</v>
      </c>
      <c r="D45" s="283">
        <v>3987</v>
      </c>
      <c r="E45" s="229">
        <v>3837</v>
      </c>
      <c r="F45" s="555">
        <v>7824</v>
      </c>
      <c r="G45" s="258">
        <v>4837</v>
      </c>
      <c r="H45" s="229">
        <v>4885</v>
      </c>
      <c r="I45" s="557">
        <v>9722</v>
      </c>
      <c r="J45" s="283">
        <v>2950</v>
      </c>
      <c r="K45" s="229">
        <v>3195</v>
      </c>
      <c r="L45" s="555">
        <v>6145</v>
      </c>
      <c r="M45" s="258">
        <v>1875</v>
      </c>
      <c r="N45" s="229">
        <v>1913</v>
      </c>
      <c r="O45" s="557">
        <v>3788</v>
      </c>
      <c r="P45" s="283">
        <v>2176</v>
      </c>
      <c r="Q45" s="229">
        <v>2160</v>
      </c>
      <c r="R45" s="229">
        <v>4336</v>
      </c>
      <c r="S45" s="1"/>
      <c r="T45" s="413">
        <v>2009</v>
      </c>
      <c r="U45" s="209">
        <v>9.6999999999999993</v>
      </c>
      <c r="V45" s="594">
        <v>9.9</v>
      </c>
      <c r="W45" s="594">
        <v>9.1</v>
      </c>
      <c r="X45" s="594">
        <v>8.6</v>
      </c>
      <c r="Y45" s="595" t="s">
        <v>36</v>
      </c>
      <c r="Z45" s="211">
        <v>9.4</v>
      </c>
      <c r="AA45" s="75"/>
    </row>
    <row r="46" spans="2:27" ht="12" customHeight="1" x14ac:dyDescent="0.25">
      <c r="B46" s="113"/>
      <c r="C46" s="652" t="s">
        <v>253</v>
      </c>
      <c r="D46" s="283">
        <v>569</v>
      </c>
      <c r="E46" s="229">
        <v>571</v>
      </c>
      <c r="F46" s="555">
        <v>1140</v>
      </c>
      <c r="G46" s="258">
        <v>693</v>
      </c>
      <c r="H46" s="229">
        <v>716</v>
      </c>
      <c r="I46" s="557">
        <v>1409</v>
      </c>
      <c r="J46" s="283">
        <v>677</v>
      </c>
      <c r="K46" s="229">
        <v>601</v>
      </c>
      <c r="L46" s="555">
        <v>1278</v>
      </c>
      <c r="M46" s="258">
        <v>328</v>
      </c>
      <c r="N46" s="229">
        <v>326</v>
      </c>
      <c r="O46" s="557">
        <v>654</v>
      </c>
      <c r="P46" s="283">
        <v>272</v>
      </c>
      <c r="Q46" s="229">
        <v>241</v>
      </c>
      <c r="R46" s="229">
        <v>513</v>
      </c>
      <c r="S46" s="1"/>
      <c r="T46" s="413">
        <v>2010</v>
      </c>
      <c r="U46" s="209">
        <v>9.5</v>
      </c>
      <c r="V46" s="594">
        <v>9.6</v>
      </c>
      <c r="W46" s="594">
        <v>9.3000000000000007</v>
      </c>
      <c r="X46" s="594">
        <v>8.6</v>
      </c>
      <c r="Y46" s="595" t="s">
        <v>36</v>
      </c>
      <c r="Z46" s="211">
        <v>9.3000000000000007</v>
      </c>
      <c r="AA46" s="75"/>
    </row>
    <row r="47" spans="2:27" ht="12" customHeight="1" x14ac:dyDescent="0.25">
      <c r="B47" s="113"/>
      <c r="C47" s="652" t="s">
        <v>254</v>
      </c>
      <c r="D47" s="283">
        <v>863</v>
      </c>
      <c r="E47" s="229">
        <v>423</v>
      </c>
      <c r="F47" s="555">
        <v>1286</v>
      </c>
      <c r="G47" s="258">
        <v>828</v>
      </c>
      <c r="H47" s="229">
        <v>611</v>
      </c>
      <c r="I47" s="557">
        <v>1439</v>
      </c>
      <c r="J47" s="283">
        <v>890</v>
      </c>
      <c r="K47" s="229">
        <v>664</v>
      </c>
      <c r="L47" s="555">
        <v>1554</v>
      </c>
      <c r="M47" s="258">
        <v>331</v>
      </c>
      <c r="N47" s="229">
        <v>249</v>
      </c>
      <c r="O47" s="557">
        <v>580</v>
      </c>
      <c r="P47" s="283">
        <v>381</v>
      </c>
      <c r="Q47" s="229">
        <v>183</v>
      </c>
      <c r="R47" s="229">
        <v>564</v>
      </c>
      <c r="S47" s="1"/>
      <c r="T47" s="413">
        <v>2011</v>
      </c>
      <c r="U47" s="209">
        <v>9.3000000000000007</v>
      </c>
      <c r="V47" s="594">
        <v>9.1999999999999993</v>
      </c>
      <c r="W47" s="594">
        <v>9.1999999999999993</v>
      </c>
      <c r="X47" s="594">
        <v>8.1999999999999993</v>
      </c>
      <c r="Y47" s="595">
        <v>8.5</v>
      </c>
      <c r="Z47" s="211">
        <v>9</v>
      </c>
      <c r="AA47" s="75"/>
    </row>
    <row r="48" spans="2:27" ht="12" customHeight="1" x14ac:dyDescent="0.25">
      <c r="B48" s="113"/>
      <c r="C48" s="652" t="s">
        <v>255</v>
      </c>
      <c r="D48" s="283">
        <v>48</v>
      </c>
      <c r="E48" s="229">
        <v>188</v>
      </c>
      <c r="F48" s="555">
        <v>236</v>
      </c>
      <c r="G48" s="258">
        <v>451</v>
      </c>
      <c r="H48" s="229">
        <v>395</v>
      </c>
      <c r="I48" s="557">
        <v>846</v>
      </c>
      <c r="J48" s="283">
        <v>-466</v>
      </c>
      <c r="K48" s="229">
        <v>-387</v>
      </c>
      <c r="L48" s="555">
        <v>-853</v>
      </c>
      <c r="M48" s="258">
        <v>198</v>
      </c>
      <c r="N48" s="229">
        <v>116</v>
      </c>
      <c r="O48" s="557">
        <v>314</v>
      </c>
      <c r="P48" s="283">
        <v>-58</v>
      </c>
      <c r="Q48" s="229">
        <v>37</v>
      </c>
      <c r="R48" s="229">
        <v>-21</v>
      </c>
      <c r="S48" s="1"/>
      <c r="T48" s="413">
        <v>2012</v>
      </c>
      <c r="U48" s="209">
        <v>9.6</v>
      </c>
      <c r="V48" s="594">
        <v>9</v>
      </c>
      <c r="W48" s="594">
        <v>9</v>
      </c>
      <c r="X48" s="594">
        <v>8.1</v>
      </c>
      <c r="Y48" s="595">
        <v>8.6999999999999993</v>
      </c>
      <c r="Z48" s="211">
        <v>9</v>
      </c>
      <c r="AA48" s="75"/>
    </row>
    <row r="49" spans="2:28" ht="12" customHeight="1" x14ac:dyDescent="0.25">
      <c r="B49" s="113"/>
      <c r="C49" s="652" t="s">
        <v>256</v>
      </c>
      <c r="D49" s="283">
        <v>173706</v>
      </c>
      <c r="E49" s="229">
        <v>182707</v>
      </c>
      <c r="F49" s="555">
        <v>356413</v>
      </c>
      <c r="G49" s="258">
        <v>227010</v>
      </c>
      <c r="H49" s="229">
        <v>241843</v>
      </c>
      <c r="I49" s="557">
        <v>468853</v>
      </c>
      <c r="J49" s="283">
        <v>151758</v>
      </c>
      <c r="K49" s="229">
        <v>160612</v>
      </c>
      <c r="L49" s="555">
        <v>312370</v>
      </c>
      <c r="M49" s="258">
        <v>84426</v>
      </c>
      <c r="N49" s="229">
        <v>88781</v>
      </c>
      <c r="O49" s="557">
        <v>173207</v>
      </c>
      <c r="P49" s="283">
        <v>99713</v>
      </c>
      <c r="Q49" s="229">
        <v>106456</v>
      </c>
      <c r="R49" s="229">
        <v>206169</v>
      </c>
      <c r="S49" s="1"/>
      <c r="T49" s="413">
        <v>2013</v>
      </c>
      <c r="U49" s="209">
        <v>8.6999999999999993</v>
      </c>
      <c r="V49" s="594">
        <v>8.8000000000000007</v>
      </c>
      <c r="W49" s="594">
        <v>8.6</v>
      </c>
      <c r="X49" s="594">
        <v>7.9</v>
      </c>
      <c r="Y49" s="595">
        <v>8.3000000000000007</v>
      </c>
      <c r="Z49" s="211">
        <v>8.6</v>
      </c>
      <c r="AA49" s="75"/>
    </row>
    <row r="50" spans="2:28" ht="12" customHeight="1" x14ac:dyDescent="0.25">
      <c r="B50" s="113"/>
      <c r="C50" s="652" t="s">
        <v>257</v>
      </c>
      <c r="D50" s="283">
        <v>1518</v>
      </c>
      <c r="E50" s="229">
        <v>955</v>
      </c>
      <c r="F50" s="555">
        <v>2473</v>
      </c>
      <c r="G50" s="258">
        <v>960</v>
      </c>
      <c r="H50" s="229">
        <v>1415</v>
      </c>
      <c r="I50" s="557">
        <v>2375</v>
      </c>
      <c r="J50" s="283">
        <v>874</v>
      </c>
      <c r="K50" s="229">
        <v>934</v>
      </c>
      <c r="L50" s="555">
        <v>1808</v>
      </c>
      <c r="M50" s="258">
        <v>363</v>
      </c>
      <c r="N50" s="229">
        <v>230</v>
      </c>
      <c r="O50" s="557">
        <v>593</v>
      </c>
      <c r="P50" s="283">
        <v>599</v>
      </c>
      <c r="Q50" s="229">
        <v>411</v>
      </c>
      <c r="R50" s="229">
        <v>1010</v>
      </c>
      <c r="S50" s="1"/>
      <c r="T50" s="413">
        <v>2014</v>
      </c>
      <c r="U50" s="209">
        <v>8.5</v>
      </c>
      <c r="V50" s="594">
        <v>8.1</v>
      </c>
      <c r="W50" s="594">
        <v>8.1999999999999993</v>
      </c>
      <c r="X50" s="594">
        <v>7.7</v>
      </c>
      <c r="Y50" s="595">
        <v>8.1999999999999993</v>
      </c>
      <c r="Z50" s="211">
        <v>8.1999999999999993</v>
      </c>
      <c r="AA50" s="75"/>
    </row>
    <row r="51" spans="2:28" ht="12" customHeight="1" x14ac:dyDescent="0.25">
      <c r="B51" s="113"/>
      <c r="C51" s="652" t="s">
        <v>1663</v>
      </c>
      <c r="D51" s="283">
        <v>0</v>
      </c>
      <c r="E51" s="229">
        <v>0</v>
      </c>
      <c r="F51" s="555">
        <v>0</v>
      </c>
      <c r="G51" s="258">
        <v>0</v>
      </c>
      <c r="H51" s="229">
        <v>0</v>
      </c>
      <c r="I51" s="557">
        <v>0</v>
      </c>
      <c r="J51" s="283">
        <v>0</v>
      </c>
      <c r="K51" s="229">
        <v>0</v>
      </c>
      <c r="L51" s="555">
        <v>0</v>
      </c>
      <c r="M51" s="258">
        <v>0</v>
      </c>
      <c r="N51" s="229">
        <v>0</v>
      </c>
      <c r="O51" s="557">
        <v>0</v>
      </c>
      <c r="P51" s="283">
        <v>0</v>
      </c>
      <c r="Q51" s="229">
        <v>0</v>
      </c>
      <c r="R51" s="229">
        <v>0</v>
      </c>
      <c r="S51" s="1"/>
      <c r="T51" s="413">
        <v>2015</v>
      </c>
      <c r="U51" s="209">
        <v>8.1</v>
      </c>
      <c r="V51" s="594">
        <v>8</v>
      </c>
      <c r="W51" s="594">
        <v>8.1999999999999993</v>
      </c>
      <c r="X51" s="594">
        <v>7.8</v>
      </c>
      <c r="Y51" s="595">
        <v>7.5</v>
      </c>
      <c r="Z51" s="211">
        <v>8</v>
      </c>
      <c r="AA51" s="75"/>
    </row>
    <row r="52" spans="2:28" ht="12" customHeight="1" x14ac:dyDescent="0.25">
      <c r="B52" s="113"/>
      <c r="C52" s="652" t="s">
        <v>258</v>
      </c>
      <c r="D52" s="283">
        <v>175224</v>
      </c>
      <c r="E52" s="229">
        <v>183662</v>
      </c>
      <c r="F52" s="555">
        <v>358886</v>
      </c>
      <c r="G52" s="258">
        <v>227970</v>
      </c>
      <c r="H52" s="229">
        <v>243258</v>
      </c>
      <c r="I52" s="557">
        <v>471228</v>
      </c>
      <c r="J52" s="283">
        <v>152632</v>
      </c>
      <c r="K52" s="229">
        <v>161546</v>
      </c>
      <c r="L52" s="555">
        <v>314178</v>
      </c>
      <c r="M52" s="258">
        <v>84789</v>
      </c>
      <c r="N52" s="229">
        <v>89011</v>
      </c>
      <c r="O52" s="557">
        <v>173800</v>
      </c>
      <c r="P52" s="283">
        <v>100312</v>
      </c>
      <c r="Q52" s="229">
        <v>106867</v>
      </c>
      <c r="R52" s="229">
        <v>207179</v>
      </c>
      <c r="S52" s="1"/>
      <c r="T52" s="413">
        <v>2016</v>
      </c>
      <c r="U52" s="209">
        <v>7.8</v>
      </c>
      <c r="V52" s="594">
        <v>7.7</v>
      </c>
      <c r="W52" s="594">
        <v>7.9</v>
      </c>
      <c r="X52" s="594">
        <v>7.2</v>
      </c>
      <c r="Y52" s="595">
        <v>7.6</v>
      </c>
      <c r="Z52" s="211">
        <v>7.7</v>
      </c>
      <c r="AA52" s="75"/>
    </row>
    <row r="53" spans="2:28" ht="12" customHeight="1" x14ac:dyDescent="0.25">
      <c r="B53" s="113"/>
      <c r="C53" s="652" t="s">
        <v>259</v>
      </c>
      <c r="D53" s="283">
        <v>153350</v>
      </c>
      <c r="E53" s="229"/>
      <c r="F53" s="555"/>
      <c r="G53" s="258">
        <v>205732</v>
      </c>
      <c r="H53" s="229"/>
      <c r="I53" s="557"/>
      <c r="J53" s="283">
        <v>130115</v>
      </c>
      <c r="K53" s="229"/>
      <c r="L53" s="555"/>
      <c r="M53" s="258">
        <v>71901</v>
      </c>
      <c r="N53" s="229"/>
      <c r="O53" s="557"/>
      <c r="P53" s="283">
        <v>86736</v>
      </c>
      <c r="Q53" s="229"/>
      <c r="R53" s="229"/>
      <c r="S53" s="1"/>
      <c r="T53" s="413">
        <v>2017</v>
      </c>
      <c r="U53" s="209">
        <v>7.5</v>
      </c>
      <c r="V53" s="594">
        <v>7.3</v>
      </c>
      <c r="W53" s="594">
        <v>7.7</v>
      </c>
      <c r="X53" s="594">
        <v>7.2</v>
      </c>
      <c r="Y53" s="595">
        <v>7.5</v>
      </c>
      <c r="Z53" s="211">
        <v>7.5</v>
      </c>
      <c r="AA53" s="75"/>
    </row>
    <row r="54" spans="2:28" ht="12" customHeight="1" x14ac:dyDescent="0.25">
      <c r="B54" s="113"/>
      <c r="C54" s="652" t="s">
        <v>260</v>
      </c>
      <c r="D54" s="283">
        <v>250</v>
      </c>
      <c r="E54" s="229"/>
      <c r="F54" s="555"/>
      <c r="G54" s="258">
        <v>262</v>
      </c>
      <c r="H54" s="229"/>
      <c r="I54" s="557"/>
      <c r="J54" s="283">
        <v>210</v>
      </c>
      <c r="K54" s="229"/>
      <c r="L54" s="555"/>
      <c r="M54" s="258">
        <v>71</v>
      </c>
      <c r="N54" s="229"/>
      <c r="O54" s="557"/>
      <c r="P54" s="283">
        <v>134</v>
      </c>
      <c r="Q54" s="229"/>
      <c r="R54" s="229"/>
      <c r="S54" s="1"/>
      <c r="T54" s="413">
        <v>2018</v>
      </c>
      <c r="U54" s="209">
        <v>7</v>
      </c>
      <c r="V54" s="594">
        <v>6.9</v>
      </c>
      <c r="W54" s="594">
        <v>7.3</v>
      </c>
      <c r="X54" s="594">
        <v>6.5</v>
      </c>
      <c r="Y54" s="595">
        <v>6.9</v>
      </c>
      <c r="Z54" s="211">
        <v>7</v>
      </c>
      <c r="AA54" s="75"/>
    </row>
    <row r="55" spans="2:28" ht="12" customHeight="1" x14ac:dyDescent="0.25">
      <c r="B55" s="113"/>
      <c r="C55" s="652" t="s">
        <v>1664</v>
      </c>
      <c r="D55" s="698" t="s">
        <v>1290</v>
      </c>
      <c r="E55" s="699"/>
      <c r="F55" s="700"/>
      <c r="G55" s="701" t="s">
        <v>1290</v>
      </c>
      <c r="H55" s="699"/>
      <c r="I55" s="702"/>
      <c r="J55" s="698" t="s">
        <v>1296</v>
      </c>
      <c r="K55" s="699"/>
      <c r="L55" s="700"/>
      <c r="M55" s="701" t="s">
        <v>1296</v>
      </c>
      <c r="N55" s="699"/>
      <c r="O55" s="702"/>
      <c r="P55" s="698" t="s">
        <v>1296</v>
      </c>
      <c r="Q55" s="699"/>
      <c r="R55" s="699"/>
      <c r="S55" s="1"/>
      <c r="T55" s="413">
        <v>2019</v>
      </c>
      <c r="U55" s="209">
        <v>6.6</v>
      </c>
      <c r="V55" s="594">
        <v>6.6</v>
      </c>
      <c r="W55" s="594">
        <v>7</v>
      </c>
      <c r="X55" s="594">
        <v>6.3</v>
      </c>
      <c r="Y55" s="595">
        <v>6.7</v>
      </c>
      <c r="Z55" s="211">
        <v>6.7</v>
      </c>
      <c r="AA55" s="75"/>
    </row>
    <row r="56" spans="2:28" ht="12" customHeight="1" x14ac:dyDescent="0.25">
      <c r="B56" s="11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75"/>
    </row>
    <row r="57" spans="2:28" ht="15.75" thickBot="1" x14ac:dyDescent="0.3">
      <c r="B57" s="634" t="s">
        <v>1573</v>
      </c>
      <c r="C57" s="173"/>
      <c r="D57" s="173"/>
      <c r="E57" s="77"/>
      <c r="F57" s="77"/>
      <c r="G57" s="77"/>
      <c r="H57" s="77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</row>
    <row r="59" spans="2:28" x14ac:dyDescent="0.25">
      <c r="C59" s="719" t="s">
        <v>261</v>
      </c>
      <c r="D59" s="720"/>
      <c r="E59" s="720"/>
      <c r="F59" s="720"/>
      <c r="G59" s="720"/>
      <c r="H59" s="720"/>
      <c r="I59" s="720"/>
      <c r="J59" s="720"/>
      <c r="K59" s="720"/>
      <c r="L59" s="720"/>
      <c r="M59" s="720"/>
      <c r="N59" s="720"/>
      <c r="O59" s="720"/>
      <c r="P59" s="720"/>
      <c r="Q59" s="720"/>
      <c r="R59" s="720"/>
      <c r="S59" s="720"/>
      <c r="T59" s="720"/>
      <c r="U59" s="720"/>
      <c r="V59" s="720"/>
      <c r="W59" s="720"/>
      <c r="X59" s="720"/>
      <c r="Y59" s="720"/>
      <c r="Z59" s="720"/>
      <c r="AA59" s="720"/>
      <c r="AB59" s="721"/>
    </row>
    <row r="60" spans="2:28" x14ac:dyDescent="0.25">
      <c r="C60" s="113"/>
      <c r="AB60" s="75"/>
    </row>
    <row r="61" spans="2:28" s="48" customFormat="1" ht="10.5" customHeight="1" x14ac:dyDescent="0.2">
      <c r="C61" s="67"/>
      <c r="D61" s="722" t="s">
        <v>124</v>
      </c>
      <c r="E61" s="723"/>
      <c r="F61" s="723"/>
      <c r="G61" s="723"/>
      <c r="I61" s="722" t="s">
        <v>126</v>
      </c>
      <c r="J61" s="723"/>
      <c r="K61" s="723"/>
      <c r="L61" s="723"/>
      <c r="N61" s="724" t="s">
        <v>127</v>
      </c>
      <c r="O61" s="725"/>
      <c r="P61" s="725"/>
      <c r="Q61" s="726"/>
      <c r="S61" s="724" t="s">
        <v>128</v>
      </c>
      <c r="T61" s="725"/>
      <c r="U61" s="725"/>
      <c r="V61" s="726"/>
      <c r="X61" s="724" t="s">
        <v>135</v>
      </c>
      <c r="Y61" s="725"/>
      <c r="Z61" s="725"/>
      <c r="AA61" s="726"/>
      <c r="AB61" s="68"/>
    </row>
    <row r="62" spans="2:28" s="12" customFormat="1" ht="10.5" customHeight="1" x14ac:dyDescent="0.2">
      <c r="C62" s="64"/>
      <c r="D62" s="421" t="s">
        <v>262</v>
      </c>
      <c r="E62" s="498" t="s">
        <v>263</v>
      </c>
      <c r="F62" s="418" t="s">
        <v>264</v>
      </c>
      <c r="G62" s="418" t="s">
        <v>265</v>
      </c>
      <c r="I62" s="421" t="s">
        <v>262</v>
      </c>
      <c r="J62" s="498" t="s">
        <v>263</v>
      </c>
      <c r="K62" s="418" t="s">
        <v>264</v>
      </c>
      <c r="L62" s="418" t="s">
        <v>265</v>
      </c>
      <c r="N62" s="421" t="s">
        <v>262</v>
      </c>
      <c r="O62" s="498" t="s">
        <v>263</v>
      </c>
      <c r="P62" s="418" t="s">
        <v>264</v>
      </c>
      <c r="Q62" s="418" t="s">
        <v>265</v>
      </c>
      <c r="S62" s="421" t="s">
        <v>262</v>
      </c>
      <c r="T62" s="498" t="s">
        <v>263</v>
      </c>
      <c r="U62" s="418" t="s">
        <v>264</v>
      </c>
      <c r="V62" s="418" t="s">
        <v>265</v>
      </c>
      <c r="X62" s="421" t="s">
        <v>262</v>
      </c>
      <c r="Y62" s="498" t="s">
        <v>263</v>
      </c>
      <c r="Z62" s="418" t="s">
        <v>264</v>
      </c>
      <c r="AA62" s="418" t="s">
        <v>265</v>
      </c>
      <c r="AB62" s="66"/>
    </row>
    <row r="63" spans="2:28" s="12" customFormat="1" ht="10.5" customHeight="1" x14ac:dyDescent="0.2">
      <c r="C63" s="64"/>
      <c r="D63" s="413" t="s">
        <v>266</v>
      </c>
      <c r="E63" s="209">
        <v>6905</v>
      </c>
      <c r="F63" s="125">
        <v>6556</v>
      </c>
      <c r="G63" s="125">
        <v>13461</v>
      </c>
      <c r="I63" s="413" t="s">
        <v>266</v>
      </c>
      <c r="J63" s="209">
        <v>8997</v>
      </c>
      <c r="K63" s="125">
        <v>8375</v>
      </c>
      <c r="L63" s="125">
        <v>17372</v>
      </c>
      <c r="N63" s="413" t="s">
        <v>266</v>
      </c>
      <c r="O63" s="209">
        <v>6082</v>
      </c>
      <c r="P63" s="125">
        <v>5961</v>
      </c>
      <c r="Q63" s="125">
        <v>12043</v>
      </c>
      <c r="S63" s="413" t="s">
        <v>266</v>
      </c>
      <c r="T63" s="209">
        <v>3283</v>
      </c>
      <c r="U63" s="125">
        <v>3020</v>
      </c>
      <c r="V63" s="125">
        <v>6303</v>
      </c>
      <c r="X63" s="422" t="s">
        <v>266</v>
      </c>
      <c r="Y63" s="420">
        <v>3734</v>
      </c>
      <c r="Z63" s="53">
        <v>3592</v>
      </c>
      <c r="AA63" s="53">
        <f>Y63+Z63</f>
        <v>7326</v>
      </c>
      <c r="AB63" s="66"/>
    </row>
    <row r="64" spans="2:28" s="12" customFormat="1" ht="10.5" customHeight="1" x14ac:dyDescent="0.2">
      <c r="C64" s="64"/>
      <c r="D64" s="413" t="s">
        <v>267</v>
      </c>
      <c r="E64" s="209">
        <v>8320</v>
      </c>
      <c r="F64" s="125">
        <v>7914</v>
      </c>
      <c r="G64" s="125">
        <v>16234</v>
      </c>
      <c r="I64" s="413" t="s">
        <v>267</v>
      </c>
      <c r="J64" s="209">
        <v>10909</v>
      </c>
      <c r="K64" s="125">
        <v>10226</v>
      </c>
      <c r="L64" s="125">
        <v>21135</v>
      </c>
      <c r="N64" s="413" t="s">
        <v>267</v>
      </c>
      <c r="O64" s="209">
        <v>7149</v>
      </c>
      <c r="P64" s="125">
        <v>6647</v>
      </c>
      <c r="Q64" s="125">
        <v>13796</v>
      </c>
      <c r="S64" s="413" t="s">
        <v>267</v>
      </c>
      <c r="T64" s="209">
        <v>3833</v>
      </c>
      <c r="U64" s="125">
        <v>3558</v>
      </c>
      <c r="V64" s="125">
        <v>7391</v>
      </c>
      <c r="X64" s="422" t="s">
        <v>267</v>
      </c>
      <c r="Y64" s="420">
        <v>4264</v>
      </c>
      <c r="Z64" s="53">
        <v>4125</v>
      </c>
      <c r="AA64" s="53">
        <f t="shared" ref="AA64:AA82" si="2">Y64+Z64</f>
        <v>8389</v>
      </c>
      <c r="AB64" s="66"/>
    </row>
    <row r="65" spans="3:28" s="12" customFormat="1" ht="10.5" customHeight="1" x14ac:dyDescent="0.2">
      <c r="C65" s="64"/>
      <c r="D65" s="413" t="s">
        <v>268</v>
      </c>
      <c r="E65" s="209">
        <v>8806</v>
      </c>
      <c r="F65" s="125">
        <v>8091</v>
      </c>
      <c r="G65" s="125">
        <v>16897</v>
      </c>
      <c r="I65" s="413" t="s">
        <v>268</v>
      </c>
      <c r="J65" s="209">
        <v>11215</v>
      </c>
      <c r="K65" s="125">
        <v>10627</v>
      </c>
      <c r="L65" s="125">
        <v>21842</v>
      </c>
      <c r="N65" s="413" t="s">
        <v>268</v>
      </c>
      <c r="O65" s="209">
        <v>7194</v>
      </c>
      <c r="P65" s="125">
        <v>6821</v>
      </c>
      <c r="Q65" s="125">
        <v>14015</v>
      </c>
      <c r="S65" s="413" t="s">
        <v>268</v>
      </c>
      <c r="T65" s="209">
        <v>3913</v>
      </c>
      <c r="U65" s="125">
        <v>3685</v>
      </c>
      <c r="V65" s="125">
        <v>7598</v>
      </c>
      <c r="X65" s="422" t="s">
        <v>268</v>
      </c>
      <c r="Y65" s="420">
        <v>4643</v>
      </c>
      <c r="Z65" s="53">
        <v>4348</v>
      </c>
      <c r="AA65" s="53">
        <f t="shared" si="2"/>
        <v>8991</v>
      </c>
      <c r="AB65" s="66"/>
    </row>
    <row r="66" spans="3:28" s="12" customFormat="1" ht="10.5" customHeight="1" x14ac:dyDescent="0.2">
      <c r="C66" s="64"/>
      <c r="D66" s="413" t="s">
        <v>269</v>
      </c>
      <c r="E66" s="209">
        <v>8656</v>
      </c>
      <c r="F66" s="125">
        <v>8114</v>
      </c>
      <c r="G66" s="125">
        <v>16770</v>
      </c>
      <c r="I66" s="413" t="s">
        <v>269</v>
      </c>
      <c r="J66" s="209">
        <v>11082</v>
      </c>
      <c r="K66" s="125">
        <v>10257</v>
      </c>
      <c r="L66" s="125">
        <v>21339</v>
      </c>
      <c r="N66" s="413" t="s">
        <v>269</v>
      </c>
      <c r="O66" s="209">
        <v>7337</v>
      </c>
      <c r="P66" s="125">
        <v>6796</v>
      </c>
      <c r="Q66" s="125">
        <v>14133</v>
      </c>
      <c r="S66" s="413" t="s">
        <v>269</v>
      </c>
      <c r="T66" s="209">
        <v>4076</v>
      </c>
      <c r="U66" s="125">
        <v>3706</v>
      </c>
      <c r="V66" s="125">
        <v>7782</v>
      </c>
      <c r="X66" s="422" t="s">
        <v>269</v>
      </c>
      <c r="Y66" s="420">
        <v>4903</v>
      </c>
      <c r="Z66" s="53">
        <v>4345</v>
      </c>
      <c r="AA66" s="53">
        <f t="shared" si="2"/>
        <v>9248</v>
      </c>
      <c r="AB66" s="66"/>
    </row>
    <row r="67" spans="3:28" s="12" customFormat="1" ht="10.5" customHeight="1" x14ac:dyDescent="0.2">
      <c r="C67" s="64"/>
      <c r="D67" s="413" t="s">
        <v>270</v>
      </c>
      <c r="E67" s="209">
        <v>8921</v>
      </c>
      <c r="F67" s="125">
        <v>7922</v>
      </c>
      <c r="G67" s="125">
        <v>16843</v>
      </c>
      <c r="I67" s="413" t="s">
        <v>270</v>
      </c>
      <c r="J67" s="209">
        <v>11532</v>
      </c>
      <c r="K67" s="125">
        <v>10375</v>
      </c>
      <c r="L67" s="125">
        <v>21907</v>
      </c>
      <c r="N67" s="413" t="s">
        <v>270</v>
      </c>
      <c r="O67" s="209">
        <v>7668</v>
      </c>
      <c r="P67" s="125">
        <v>7048</v>
      </c>
      <c r="Q67" s="125">
        <v>14716</v>
      </c>
      <c r="S67" s="413" t="s">
        <v>270</v>
      </c>
      <c r="T67" s="209">
        <v>4524</v>
      </c>
      <c r="U67" s="125">
        <v>4003</v>
      </c>
      <c r="V67" s="125">
        <v>8527</v>
      </c>
      <c r="X67" s="422" t="s">
        <v>270</v>
      </c>
      <c r="Y67" s="420">
        <v>5327</v>
      </c>
      <c r="Z67" s="53">
        <v>4787</v>
      </c>
      <c r="AA67" s="53">
        <f t="shared" si="2"/>
        <v>10114</v>
      </c>
      <c r="AB67" s="66"/>
    </row>
    <row r="68" spans="3:28" s="12" customFormat="1" ht="10.5" customHeight="1" x14ac:dyDescent="0.2">
      <c r="C68" s="64"/>
      <c r="D68" s="413" t="s">
        <v>271</v>
      </c>
      <c r="E68" s="209">
        <v>8919</v>
      </c>
      <c r="F68" s="125">
        <v>8621</v>
      </c>
      <c r="G68" s="125">
        <v>17540</v>
      </c>
      <c r="I68" s="413" t="s">
        <v>271</v>
      </c>
      <c r="J68" s="209">
        <v>11810</v>
      </c>
      <c r="K68" s="125">
        <v>11209</v>
      </c>
      <c r="L68" s="125">
        <v>23019</v>
      </c>
      <c r="N68" s="413" t="s">
        <v>271</v>
      </c>
      <c r="O68" s="209">
        <v>8447</v>
      </c>
      <c r="P68" s="125">
        <v>7965</v>
      </c>
      <c r="Q68" s="125">
        <v>16412</v>
      </c>
      <c r="S68" s="413" t="s">
        <v>271</v>
      </c>
      <c r="T68" s="209">
        <v>4533</v>
      </c>
      <c r="U68" s="125">
        <v>4331</v>
      </c>
      <c r="V68" s="125">
        <v>8864</v>
      </c>
      <c r="X68" s="422" t="s">
        <v>271</v>
      </c>
      <c r="Y68" s="420">
        <v>5679</v>
      </c>
      <c r="Z68" s="53">
        <v>5204</v>
      </c>
      <c r="AA68" s="53">
        <f t="shared" si="2"/>
        <v>10883</v>
      </c>
      <c r="AB68" s="66"/>
    </row>
    <row r="69" spans="3:28" s="12" customFormat="1" ht="10.5" customHeight="1" x14ac:dyDescent="0.2">
      <c r="C69" s="64"/>
      <c r="D69" s="413" t="s">
        <v>272</v>
      </c>
      <c r="E69" s="209">
        <v>9314</v>
      </c>
      <c r="F69" s="125">
        <v>9275</v>
      </c>
      <c r="G69" s="125">
        <v>18589</v>
      </c>
      <c r="I69" s="413" t="s">
        <v>272</v>
      </c>
      <c r="J69" s="209">
        <v>12057</v>
      </c>
      <c r="K69" s="125">
        <v>12031</v>
      </c>
      <c r="L69" s="125">
        <v>24088</v>
      </c>
      <c r="N69" s="413" t="s">
        <v>272</v>
      </c>
      <c r="O69" s="209">
        <v>8718</v>
      </c>
      <c r="P69" s="125">
        <v>8592</v>
      </c>
      <c r="Q69" s="125">
        <v>17310</v>
      </c>
      <c r="S69" s="413" t="s">
        <v>272</v>
      </c>
      <c r="T69" s="209">
        <v>4828</v>
      </c>
      <c r="U69" s="125">
        <v>4799</v>
      </c>
      <c r="V69" s="125">
        <v>9627</v>
      </c>
      <c r="X69" s="422" t="s">
        <v>272</v>
      </c>
      <c r="Y69" s="420">
        <v>5671</v>
      </c>
      <c r="Z69" s="53">
        <v>5520</v>
      </c>
      <c r="AA69" s="53">
        <f t="shared" si="2"/>
        <v>11191</v>
      </c>
      <c r="AB69" s="66"/>
    </row>
    <row r="70" spans="3:28" s="12" customFormat="1" ht="10.5" customHeight="1" x14ac:dyDescent="0.2">
      <c r="C70" s="64"/>
      <c r="D70" s="413" t="s">
        <v>273</v>
      </c>
      <c r="E70" s="209">
        <v>10720</v>
      </c>
      <c r="F70" s="125">
        <v>10783</v>
      </c>
      <c r="G70" s="125">
        <v>21503</v>
      </c>
      <c r="I70" s="413" t="s">
        <v>273</v>
      </c>
      <c r="J70" s="209">
        <v>14188</v>
      </c>
      <c r="K70" s="125">
        <v>14169</v>
      </c>
      <c r="L70" s="125">
        <v>28357</v>
      </c>
      <c r="N70" s="413" t="s">
        <v>273</v>
      </c>
      <c r="O70" s="209">
        <v>9491</v>
      </c>
      <c r="P70" s="125">
        <v>9593</v>
      </c>
      <c r="Q70" s="125">
        <v>19084</v>
      </c>
      <c r="S70" s="413" t="s">
        <v>273</v>
      </c>
      <c r="T70" s="209">
        <v>5211</v>
      </c>
      <c r="U70" s="125">
        <v>5270</v>
      </c>
      <c r="V70" s="125">
        <v>10481</v>
      </c>
      <c r="X70" s="422" t="s">
        <v>273</v>
      </c>
      <c r="Y70" s="420">
        <v>6080</v>
      </c>
      <c r="Z70" s="53">
        <v>6042</v>
      </c>
      <c r="AA70" s="53">
        <f t="shared" si="2"/>
        <v>12122</v>
      </c>
      <c r="AB70" s="66"/>
    </row>
    <row r="71" spans="3:28" s="12" customFormat="1" ht="10.5" customHeight="1" x14ac:dyDescent="0.2">
      <c r="C71" s="64"/>
      <c r="D71" s="413" t="s">
        <v>274</v>
      </c>
      <c r="E71" s="209">
        <v>13360</v>
      </c>
      <c r="F71" s="125">
        <v>13567</v>
      </c>
      <c r="G71" s="125">
        <v>26927</v>
      </c>
      <c r="I71" s="413" t="s">
        <v>274</v>
      </c>
      <c r="J71" s="209">
        <v>17682</v>
      </c>
      <c r="K71" s="125">
        <v>17492</v>
      </c>
      <c r="L71" s="125">
        <v>35174</v>
      </c>
      <c r="N71" s="413" t="s">
        <v>274</v>
      </c>
      <c r="O71" s="209">
        <v>11277</v>
      </c>
      <c r="P71" s="125">
        <v>11230</v>
      </c>
      <c r="Q71" s="125">
        <v>22507</v>
      </c>
      <c r="S71" s="413" t="s">
        <v>274</v>
      </c>
      <c r="T71" s="209">
        <v>6115</v>
      </c>
      <c r="U71" s="125">
        <v>6116</v>
      </c>
      <c r="V71" s="125">
        <v>12231</v>
      </c>
      <c r="X71" s="422" t="s">
        <v>274</v>
      </c>
      <c r="Y71" s="420">
        <v>6976</v>
      </c>
      <c r="Z71" s="53">
        <v>7275</v>
      </c>
      <c r="AA71" s="53">
        <f t="shared" si="2"/>
        <v>14251</v>
      </c>
      <c r="AB71" s="66"/>
    </row>
    <row r="72" spans="3:28" s="12" customFormat="1" ht="10.5" customHeight="1" x14ac:dyDescent="0.2">
      <c r="C72" s="64"/>
      <c r="D72" s="413" t="s">
        <v>275</v>
      </c>
      <c r="E72" s="209">
        <v>14406</v>
      </c>
      <c r="F72" s="125">
        <v>14498</v>
      </c>
      <c r="G72" s="125">
        <v>28904</v>
      </c>
      <c r="I72" s="413" t="s">
        <v>275</v>
      </c>
      <c r="J72" s="209">
        <v>18528</v>
      </c>
      <c r="K72" s="125">
        <v>18945</v>
      </c>
      <c r="L72" s="125">
        <v>37473</v>
      </c>
      <c r="N72" s="413" t="s">
        <v>275</v>
      </c>
      <c r="O72" s="209">
        <v>11811</v>
      </c>
      <c r="P72" s="125">
        <v>11919</v>
      </c>
      <c r="Q72" s="125">
        <v>23730</v>
      </c>
      <c r="S72" s="413" t="s">
        <v>275</v>
      </c>
      <c r="T72" s="209">
        <v>6446</v>
      </c>
      <c r="U72" s="125">
        <v>6762</v>
      </c>
      <c r="V72" s="125">
        <v>13208</v>
      </c>
      <c r="X72" s="422" t="s">
        <v>275</v>
      </c>
      <c r="Y72" s="420">
        <v>7803</v>
      </c>
      <c r="Z72" s="53">
        <v>8166</v>
      </c>
      <c r="AA72" s="53">
        <f t="shared" si="2"/>
        <v>15969</v>
      </c>
      <c r="AB72" s="66"/>
    </row>
    <row r="73" spans="3:28" s="12" customFormat="1" ht="10.5" customHeight="1" x14ac:dyDescent="0.2">
      <c r="C73" s="64"/>
      <c r="D73" s="413" t="s">
        <v>276</v>
      </c>
      <c r="E73" s="209">
        <v>14693</v>
      </c>
      <c r="F73" s="125">
        <v>14660</v>
      </c>
      <c r="G73" s="125">
        <v>29353</v>
      </c>
      <c r="I73" s="413" t="s">
        <v>276</v>
      </c>
      <c r="J73" s="209">
        <v>18350</v>
      </c>
      <c r="K73" s="125">
        <v>19170</v>
      </c>
      <c r="L73" s="125">
        <v>37520</v>
      </c>
      <c r="N73" s="413" t="s">
        <v>276</v>
      </c>
      <c r="O73" s="209">
        <v>12031</v>
      </c>
      <c r="P73" s="125">
        <v>12306</v>
      </c>
      <c r="Q73" s="125">
        <v>24337</v>
      </c>
      <c r="S73" s="413" t="s">
        <v>276</v>
      </c>
      <c r="T73" s="209">
        <v>6757</v>
      </c>
      <c r="U73" s="125">
        <v>6889</v>
      </c>
      <c r="V73" s="125">
        <v>13646</v>
      </c>
      <c r="X73" s="422" t="s">
        <v>276</v>
      </c>
      <c r="Y73" s="420">
        <v>8253</v>
      </c>
      <c r="Z73" s="53">
        <v>8677</v>
      </c>
      <c r="AA73" s="53">
        <f t="shared" si="2"/>
        <v>16930</v>
      </c>
      <c r="AB73" s="66"/>
    </row>
    <row r="74" spans="3:28" s="12" customFormat="1" ht="10.5" customHeight="1" x14ac:dyDescent="0.2">
      <c r="C74" s="64"/>
      <c r="D74" s="413" t="s">
        <v>277</v>
      </c>
      <c r="E74" s="209">
        <v>13200</v>
      </c>
      <c r="F74" s="125">
        <v>13523</v>
      </c>
      <c r="G74" s="125">
        <v>26723</v>
      </c>
      <c r="I74" s="413" t="s">
        <v>277</v>
      </c>
      <c r="J74" s="209">
        <v>16481</v>
      </c>
      <c r="K74" s="125">
        <v>17394</v>
      </c>
      <c r="L74" s="125">
        <v>33875</v>
      </c>
      <c r="N74" s="413" t="s">
        <v>277</v>
      </c>
      <c r="O74" s="209">
        <v>11194</v>
      </c>
      <c r="P74" s="125">
        <v>11658</v>
      </c>
      <c r="Q74" s="125">
        <v>22852</v>
      </c>
      <c r="S74" s="413" t="s">
        <v>277</v>
      </c>
      <c r="T74" s="209">
        <v>6407</v>
      </c>
      <c r="U74" s="125">
        <v>6598</v>
      </c>
      <c r="V74" s="125">
        <v>13005</v>
      </c>
      <c r="X74" s="422" t="s">
        <v>277</v>
      </c>
      <c r="Y74" s="420">
        <v>7520</v>
      </c>
      <c r="Z74" s="53">
        <v>8027</v>
      </c>
      <c r="AA74" s="53">
        <f t="shared" si="2"/>
        <v>15547</v>
      </c>
      <c r="AB74" s="66"/>
    </row>
    <row r="75" spans="3:28" s="12" customFormat="1" ht="10.5" customHeight="1" x14ac:dyDescent="0.2">
      <c r="C75" s="64"/>
      <c r="D75" s="413" t="s">
        <v>278</v>
      </c>
      <c r="E75" s="209">
        <v>10959</v>
      </c>
      <c r="F75" s="125">
        <v>11620</v>
      </c>
      <c r="G75" s="125">
        <v>22579</v>
      </c>
      <c r="I75" s="413" t="s">
        <v>278</v>
      </c>
      <c r="J75" s="209">
        <v>14580</v>
      </c>
      <c r="K75" s="125">
        <v>15974</v>
      </c>
      <c r="L75" s="125">
        <v>30554</v>
      </c>
      <c r="N75" s="413" t="s">
        <v>278</v>
      </c>
      <c r="O75" s="209">
        <v>9882</v>
      </c>
      <c r="P75" s="125">
        <v>10588</v>
      </c>
      <c r="Q75" s="125">
        <v>20470</v>
      </c>
      <c r="S75" s="413" t="s">
        <v>278</v>
      </c>
      <c r="T75" s="209">
        <v>5734</v>
      </c>
      <c r="U75" s="125">
        <v>6200</v>
      </c>
      <c r="V75" s="125">
        <v>11934</v>
      </c>
      <c r="X75" s="422" t="s">
        <v>278</v>
      </c>
      <c r="Y75" s="420">
        <v>6540</v>
      </c>
      <c r="Z75" s="53">
        <v>7469</v>
      </c>
      <c r="AA75" s="53">
        <f t="shared" si="2"/>
        <v>14009</v>
      </c>
      <c r="AB75" s="66"/>
    </row>
    <row r="76" spans="3:28" s="12" customFormat="1" ht="10.5" customHeight="1" x14ac:dyDescent="0.2">
      <c r="C76" s="64"/>
      <c r="D76" s="413" t="s">
        <v>279</v>
      </c>
      <c r="E76" s="209">
        <v>10031</v>
      </c>
      <c r="F76" s="125">
        <v>10943</v>
      </c>
      <c r="G76" s="125">
        <v>20974</v>
      </c>
      <c r="I76" s="413" t="s">
        <v>279</v>
      </c>
      <c r="J76" s="209">
        <v>13377</v>
      </c>
      <c r="K76" s="125">
        <v>14847</v>
      </c>
      <c r="L76" s="125">
        <v>28224</v>
      </c>
      <c r="N76" s="413" t="s">
        <v>279</v>
      </c>
      <c r="O76" s="209">
        <v>9306</v>
      </c>
      <c r="P76" s="125">
        <v>9836</v>
      </c>
      <c r="Q76" s="125">
        <v>19142</v>
      </c>
      <c r="S76" s="413" t="s">
        <v>279</v>
      </c>
      <c r="T76" s="209">
        <v>5103</v>
      </c>
      <c r="U76" s="125">
        <v>5391</v>
      </c>
      <c r="V76" s="125">
        <v>10494</v>
      </c>
      <c r="X76" s="422" t="s">
        <v>279</v>
      </c>
      <c r="Y76" s="420">
        <v>6049</v>
      </c>
      <c r="Z76" s="53">
        <v>6669</v>
      </c>
      <c r="AA76" s="53">
        <f t="shared" si="2"/>
        <v>12718</v>
      </c>
      <c r="AB76" s="66"/>
    </row>
    <row r="77" spans="3:28" s="12" customFormat="1" ht="10.5" customHeight="1" x14ac:dyDescent="0.2">
      <c r="C77" s="64"/>
      <c r="D77" s="413" t="s">
        <v>280</v>
      </c>
      <c r="E77" s="209">
        <v>9380</v>
      </c>
      <c r="F77" s="125">
        <v>10389</v>
      </c>
      <c r="G77" s="125">
        <v>19769</v>
      </c>
      <c r="I77" s="413" t="s">
        <v>280</v>
      </c>
      <c r="J77" s="209">
        <v>12250</v>
      </c>
      <c r="K77" s="125">
        <v>13624</v>
      </c>
      <c r="L77" s="125">
        <v>25874</v>
      </c>
      <c r="N77" s="413" t="s">
        <v>280</v>
      </c>
      <c r="O77" s="209">
        <v>7786</v>
      </c>
      <c r="P77" s="125">
        <v>8906</v>
      </c>
      <c r="Q77" s="125">
        <v>16692</v>
      </c>
      <c r="S77" s="413" t="s">
        <v>280</v>
      </c>
      <c r="T77" s="209">
        <v>4393</v>
      </c>
      <c r="U77" s="125">
        <v>4915</v>
      </c>
      <c r="V77" s="125">
        <v>9308</v>
      </c>
      <c r="X77" s="422" t="s">
        <v>280</v>
      </c>
      <c r="Y77" s="420">
        <v>5259</v>
      </c>
      <c r="Z77" s="53">
        <v>6064</v>
      </c>
      <c r="AA77" s="53">
        <f t="shared" si="2"/>
        <v>11323</v>
      </c>
      <c r="AB77" s="66"/>
    </row>
    <row r="78" spans="3:28" s="12" customFormat="1" ht="10.5" customHeight="1" x14ac:dyDescent="0.2">
      <c r="C78" s="64"/>
      <c r="D78" s="413" t="s">
        <v>281</v>
      </c>
      <c r="E78" s="209">
        <v>7695</v>
      </c>
      <c r="F78" s="125">
        <v>9065</v>
      </c>
      <c r="G78" s="125">
        <v>16760</v>
      </c>
      <c r="I78" s="413" t="s">
        <v>281</v>
      </c>
      <c r="J78" s="209">
        <v>10113</v>
      </c>
      <c r="K78" s="125">
        <v>12825</v>
      </c>
      <c r="L78" s="125">
        <v>22938</v>
      </c>
      <c r="N78" s="413" t="s">
        <v>281</v>
      </c>
      <c r="O78" s="209">
        <v>6729</v>
      </c>
      <c r="P78" s="125">
        <v>8347</v>
      </c>
      <c r="Q78" s="125">
        <v>15076</v>
      </c>
      <c r="S78" s="413" t="s">
        <v>281</v>
      </c>
      <c r="T78" s="209">
        <v>3663</v>
      </c>
      <c r="U78" s="125">
        <v>4507</v>
      </c>
      <c r="V78" s="125">
        <v>8170</v>
      </c>
      <c r="X78" s="422" t="s">
        <v>281</v>
      </c>
      <c r="Y78" s="420">
        <v>4725</v>
      </c>
      <c r="Z78" s="53">
        <v>5622</v>
      </c>
      <c r="AA78" s="53">
        <f t="shared" si="2"/>
        <v>10347</v>
      </c>
      <c r="AB78" s="66"/>
    </row>
    <row r="79" spans="3:28" s="12" customFormat="1" ht="10.5" customHeight="1" x14ac:dyDescent="0.2">
      <c r="C79" s="64"/>
      <c r="D79" s="413" t="s">
        <v>282</v>
      </c>
      <c r="E79" s="209">
        <v>5951</v>
      </c>
      <c r="F79" s="125">
        <v>8231</v>
      </c>
      <c r="G79" s="125">
        <v>14182</v>
      </c>
      <c r="I79" s="413" t="s">
        <v>282</v>
      </c>
      <c r="J79" s="209">
        <v>8068</v>
      </c>
      <c r="K79" s="125">
        <v>11630</v>
      </c>
      <c r="L79" s="125">
        <v>19698</v>
      </c>
      <c r="N79" s="413" t="s">
        <v>282</v>
      </c>
      <c r="O79" s="209">
        <v>5783</v>
      </c>
      <c r="P79" s="125">
        <v>7974</v>
      </c>
      <c r="Q79" s="125">
        <v>13757</v>
      </c>
      <c r="S79" s="413" t="s">
        <v>282</v>
      </c>
      <c r="T79" s="209">
        <v>3310</v>
      </c>
      <c r="U79" s="125">
        <v>4311</v>
      </c>
      <c r="V79" s="125">
        <v>7621</v>
      </c>
      <c r="X79" s="422" t="s">
        <v>282</v>
      </c>
      <c r="Y79" s="420">
        <v>3766</v>
      </c>
      <c r="Z79" s="53">
        <v>5048</v>
      </c>
      <c r="AA79" s="53">
        <f t="shared" si="2"/>
        <v>8814</v>
      </c>
      <c r="AB79" s="66"/>
    </row>
    <row r="80" spans="3:28" s="12" customFormat="1" ht="10.5" customHeight="1" x14ac:dyDescent="0.2">
      <c r="C80" s="64"/>
      <c r="D80" s="413" t="s">
        <v>283</v>
      </c>
      <c r="E80" s="209">
        <v>3398</v>
      </c>
      <c r="F80" s="125">
        <v>5772</v>
      </c>
      <c r="G80" s="125">
        <v>9170</v>
      </c>
      <c r="I80" s="413" t="s">
        <v>283</v>
      </c>
      <c r="J80" s="209">
        <v>4603</v>
      </c>
      <c r="K80" s="125">
        <v>8192</v>
      </c>
      <c r="L80" s="125">
        <v>12795</v>
      </c>
      <c r="N80" s="413" t="s">
        <v>283</v>
      </c>
      <c r="O80" s="209">
        <v>3228</v>
      </c>
      <c r="P80" s="125">
        <v>5457</v>
      </c>
      <c r="Q80" s="125">
        <v>8685</v>
      </c>
      <c r="S80" s="413" t="s">
        <v>283</v>
      </c>
      <c r="T80" s="209">
        <v>1785</v>
      </c>
      <c r="U80" s="125">
        <v>3014</v>
      </c>
      <c r="V80" s="125">
        <v>4799</v>
      </c>
      <c r="X80" s="422" t="s">
        <v>283</v>
      </c>
      <c r="Y80" s="420">
        <v>2176</v>
      </c>
      <c r="Z80" s="53">
        <v>3515</v>
      </c>
      <c r="AA80" s="53">
        <f t="shared" si="2"/>
        <v>5691</v>
      </c>
      <c r="AB80" s="66"/>
    </row>
    <row r="81" spans="3:28" s="12" customFormat="1" ht="10.5" customHeight="1" x14ac:dyDescent="0.2">
      <c r="C81" s="64"/>
      <c r="D81" s="413" t="s">
        <v>284</v>
      </c>
      <c r="E81" s="209">
        <v>1590</v>
      </c>
      <c r="F81" s="125">
        <v>4118</v>
      </c>
      <c r="G81" s="125">
        <v>5708</v>
      </c>
      <c r="I81" s="413" t="s">
        <v>284</v>
      </c>
      <c r="J81" s="209">
        <v>2148</v>
      </c>
      <c r="K81" s="125">
        <v>5896</v>
      </c>
      <c r="L81" s="125">
        <v>8044</v>
      </c>
      <c r="N81" s="413" t="s">
        <v>284</v>
      </c>
      <c r="O81" s="209">
        <v>1519</v>
      </c>
      <c r="P81" s="125">
        <v>3902</v>
      </c>
      <c r="Q81" s="125">
        <v>5421</v>
      </c>
      <c r="S81" s="413" t="s">
        <v>284</v>
      </c>
      <c r="T81" s="209">
        <v>875</v>
      </c>
      <c r="U81" s="125">
        <v>1936</v>
      </c>
      <c r="V81" s="125">
        <v>2811</v>
      </c>
      <c r="X81" s="422" t="s">
        <v>284</v>
      </c>
      <c r="Y81" s="420">
        <v>944</v>
      </c>
      <c r="Z81" s="53">
        <v>2372</v>
      </c>
      <c r="AA81" s="53">
        <f t="shared" si="2"/>
        <v>3316</v>
      </c>
      <c r="AB81" s="66"/>
    </row>
    <row r="82" spans="3:28" s="12" customFormat="1" ht="10.5" customHeight="1" x14ac:dyDescent="0.2">
      <c r="C82" s="64"/>
      <c r="D82" s="179" t="s">
        <v>0</v>
      </c>
      <c r="E82" s="233">
        <v>175224</v>
      </c>
      <c r="F82" s="230">
        <v>183662</v>
      </c>
      <c r="G82" s="230">
        <v>358886</v>
      </c>
      <c r="I82" s="179" t="s">
        <v>0</v>
      </c>
      <c r="J82" s="233">
        <v>227970</v>
      </c>
      <c r="K82" s="230">
        <v>243258</v>
      </c>
      <c r="L82" s="230">
        <v>471228</v>
      </c>
      <c r="N82" s="179" t="s">
        <v>0</v>
      </c>
      <c r="O82" s="233">
        <v>152632</v>
      </c>
      <c r="P82" s="230">
        <v>161546</v>
      </c>
      <c r="Q82" s="230">
        <v>314178</v>
      </c>
      <c r="S82" s="179" t="s">
        <v>0</v>
      </c>
      <c r="T82" s="233">
        <v>84789</v>
      </c>
      <c r="U82" s="230">
        <v>89011</v>
      </c>
      <c r="V82" s="230">
        <v>173800</v>
      </c>
      <c r="X82" s="105" t="s">
        <v>0</v>
      </c>
      <c r="Y82" s="57">
        <v>100312</v>
      </c>
      <c r="Z82" s="41">
        <v>106867</v>
      </c>
      <c r="AA82" s="41">
        <f t="shared" si="2"/>
        <v>207179</v>
      </c>
      <c r="AB82" s="66"/>
    </row>
    <row r="83" spans="3:28" s="48" customFormat="1" ht="10.5" customHeight="1" x14ac:dyDescent="0.2">
      <c r="C83" s="67"/>
      <c r="D83" s="658"/>
      <c r="E83" s="271"/>
      <c r="F83" s="271"/>
      <c r="G83" s="271"/>
      <c r="I83" s="271"/>
      <c r="J83" s="271"/>
      <c r="K83" s="271"/>
      <c r="L83" s="271"/>
      <c r="N83" s="271"/>
      <c r="O83" s="271"/>
      <c r="P83" s="271"/>
      <c r="Q83" s="271"/>
      <c r="S83" s="271"/>
      <c r="T83" s="271"/>
      <c r="U83" s="271"/>
      <c r="V83" s="271"/>
      <c r="X83" s="96"/>
      <c r="Y83" s="96"/>
      <c r="Z83" s="96"/>
      <c r="AA83" s="96"/>
      <c r="AB83" s="68"/>
    </row>
    <row r="84" spans="3:28" s="48" customFormat="1" ht="10.5" customHeight="1" x14ac:dyDescent="0.2">
      <c r="C84" s="67"/>
      <c r="D84" s="655"/>
      <c r="E84" s="655"/>
      <c r="F84" s="655"/>
      <c r="G84" s="655"/>
      <c r="H84" s="656"/>
      <c r="I84" s="655"/>
      <c r="J84" s="655"/>
      <c r="K84" s="655"/>
      <c r="L84" s="271"/>
      <c r="N84" s="271"/>
      <c r="O84" s="271"/>
      <c r="P84" s="271"/>
      <c r="Q84" s="271"/>
      <c r="S84" s="271"/>
      <c r="T84" s="271"/>
      <c r="U84" s="271"/>
      <c r="V84" s="271"/>
      <c r="X84" s="598"/>
      <c r="Y84" s="598"/>
      <c r="Z84" s="598"/>
      <c r="AA84" s="96"/>
      <c r="AB84" s="68"/>
    </row>
    <row r="85" spans="3:28" s="48" customFormat="1" ht="10.5" customHeight="1" x14ac:dyDescent="0.2">
      <c r="C85" s="67"/>
      <c r="D85" s="655"/>
      <c r="E85" s="655" t="s">
        <v>263</v>
      </c>
      <c r="F85" s="655" t="s">
        <v>264</v>
      </c>
      <c r="G85" s="655"/>
      <c r="H85" s="656"/>
      <c r="I85" s="655"/>
      <c r="J85" s="655" t="s">
        <v>263</v>
      </c>
      <c r="K85" s="655" t="s">
        <v>264</v>
      </c>
      <c r="L85" s="271"/>
      <c r="N85" s="655"/>
      <c r="O85" s="655" t="s">
        <v>263</v>
      </c>
      <c r="P85" s="655" t="s">
        <v>264</v>
      </c>
      <c r="Q85" s="271"/>
      <c r="S85" s="655"/>
      <c r="T85" s="655" t="s">
        <v>263</v>
      </c>
      <c r="U85" s="655" t="s">
        <v>264</v>
      </c>
      <c r="V85" s="271"/>
      <c r="X85" s="598"/>
      <c r="Y85" s="598" t="s">
        <v>263</v>
      </c>
      <c r="Z85" s="598" t="s">
        <v>264</v>
      </c>
      <c r="AA85" s="96"/>
      <c r="AB85" s="68"/>
    </row>
    <row r="86" spans="3:28" s="48" customFormat="1" ht="10.5" customHeight="1" x14ac:dyDescent="0.2">
      <c r="C86" s="67"/>
      <c r="D86" s="657" t="s">
        <v>266</v>
      </c>
      <c r="E86" s="655">
        <v>6905</v>
      </c>
      <c r="F86" s="655">
        <v>-6556</v>
      </c>
      <c r="G86" s="655"/>
      <c r="H86" s="656"/>
      <c r="I86" s="655" t="s">
        <v>266</v>
      </c>
      <c r="J86" s="655">
        <v>8997</v>
      </c>
      <c r="K86" s="655">
        <v>-8375</v>
      </c>
      <c r="L86" s="271"/>
      <c r="N86" s="655" t="s">
        <v>266</v>
      </c>
      <c r="O86" s="655">
        <v>6082</v>
      </c>
      <c r="P86" s="655">
        <v>-5961</v>
      </c>
      <c r="Q86" s="271"/>
      <c r="S86" s="655" t="s">
        <v>266</v>
      </c>
      <c r="T86" s="655">
        <v>3283</v>
      </c>
      <c r="U86" s="655">
        <v>-3020</v>
      </c>
      <c r="V86" s="271"/>
      <c r="X86" s="655" t="s">
        <v>266</v>
      </c>
      <c r="Y86" s="598">
        <v>3734</v>
      </c>
      <c r="Z86" s="598">
        <v>-3592</v>
      </c>
      <c r="AA86" s="96"/>
      <c r="AB86" s="68"/>
    </row>
    <row r="87" spans="3:28" s="48" customFormat="1" ht="10.5" customHeight="1" x14ac:dyDescent="0.2">
      <c r="C87" s="67"/>
      <c r="D87" s="657" t="s">
        <v>267</v>
      </c>
      <c r="E87" s="655">
        <v>8320</v>
      </c>
      <c r="F87" s="655">
        <v>-7914</v>
      </c>
      <c r="G87" s="655"/>
      <c r="H87" s="656"/>
      <c r="I87" s="655" t="s">
        <v>267</v>
      </c>
      <c r="J87" s="655">
        <v>10909</v>
      </c>
      <c r="K87" s="655">
        <v>-10226</v>
      </c>
      <c r="L87" s="271"/>
      <c r="N87" s="655" t="s">
        <v>267</v>
      </c>
      <c r="O87" s="655">
        <v>7149</v>
      </c>
      <c r="P87" s="655">
        <v>-6647</v>
      </c>
      <c r="Q87" s="271"/>
      <c r="S87" s="655" t="s">
        <v>267</v>
      </c>
      <c r="T87" s="655">
        <v>3833</v>
      </c>
      <c r="U87" s="655">
        <v>-3558</v>
      </c>
      <c r="V87" s="271"/>
      <c r="X87" s="655" t="s">
        <v>267</v>
      </c>
      <c r="Y87" s="598">
        <v>4264</v>
      </c>
      <c r="Z87" s="598">
        <v>-4125</v>
      </c>
      <c r="AA87" s="96"/>
      <c r="AB87" s="68"/>
    </row>
    <row r="88" spans="3:28" s="48" customFormat="1" ht="10.5" customHeight="1" x14ac:dyDescent="0.2">
      <c r="C88" s="67"/>
      <c r="D88" s="657" t="s">
        <v>268</v>
      </c>
      <c r="E88" s="655">
        <v>8806</v>
      </c>
      <c r="F88" s="655">
        <v>-8091</v>
      </c>
      <c r="G88" s="655"/>
      <c r="H88" s="656"/>
      <c r="I88" s="655" t="s">
        <v>268</v>
      </c>
      <c r="J88" s="655">
        <v>11215</v>
      </c>
      <c r="K88" s="655">
        <v>-10627</v>
      </c>
      <c r="L88" s="271"/>
      <c r="N88" s="655" t="s">
        <v>268</v>
      </c>
      <c r="O88" s="655">
        <v>7194</v>
      </c>
      <c r="P88" s="655">
        <v>-6821</v>
      </c>
      <c r="Q88" s="271"/>
      <c r="S88" s="655" t="s">
        <v>268</v>
      </c>
      <c r="T88" s="655">
        <v>3913</v>
      </c>
      <c r="U88" s="655">
        <v>-3685</v>
      </c>
      <c r="V88" s="271"/>
      <c r="X88" s="655" t="s">
        <v>268</v>
      </c>
      <c r="Y88" s="598">
        <v>4643</v>
      </c>
      <c r="Z88" s="598">
        <v>-4348</v>
      </c>
      <c r="AA88" s="96"/>
      <c r="AB88" s="68"/>
    </row>
    <row r="89" spans="3:28" s="48" customFormat="1" ht="10.5" customHeight="1" x14ac:dyDescent="0.2">
      <c r="C89" s="335"/>
      <c r="D89" s="657" t="s">
        <v>269</v>
      </c>
      <c r="E89" s="655">
        <v>8656</v>
      </c>
      <c r="F89" s="655">
        <v>-8114</v>
      </c>
      <c r="G89" s="655"/>
      <c r="H89" s="656"/>
      <c r="I89" s="655" t="s">
        <v>269</v>
      </c>
      <c r="J89" s="655">
        <v>11082</v>
      </c>
      <c r="K89" s="655">
        <v>-10257</v>
      </c>
      <c r="L89" s="655"/>
      <c r="M89" s="656"/>
      <c r="N89" s="655" t="s">
        <v>269</v>
      </c>
      <c r="O89" s="655">
        <v>7337</v>
      </c>
      <c r="P89" s="655">
        <v>-6796</v>
      </c>
      <c r="Q89" s="271"/>
      <c r="S89" s="655" t="s">
        <v>269</v>
      </c>
      <c r="T89" s="655">
        <v>4076</v>
      </c>
      <c r="U89" s="655">
        <v>-3706</v>
      </c>
      <c r="V89" s="271"/>
      <c r="X89" s="655" t="s">
        <v>269</v>
      </c>
      <c r="Y89" s="598">
        <v>4903</v>
      </c>
      <c r="Z89" s="598">
        <v>-4345</v>
      </c>
      <c r="AA89" s="96"/>
      <c r="AB89" s="68"/>
    </row>
    <row r="90" spans="3:28" s="48" customFormat="1" ht="10.5" customHeight="1" x14ac:dyDescent="0.2">
      <c r="C90" s="335"/>
      <c r="D90" s="657" t="s">
        <v>270</v>
      </c>
      <c r="E90" s="655">
        <v>8921</v>
      </c>
      <c r="F90" s="655">
        <v>-7922</v>
      </c>
      <c r="G90" s="655"/>
      <c r="H90" s="656"/>
      <c r="I90" s="655" t="s">
        <v>270</v>
      </c>
      <c r="J90" s="655">
        <v>11532</v>
      </c>
      <c r="K90" s="655">
        <v>-10375</v>
      </c>
      <c r="L90" s="655"/>
      <c r="M90" s="656"/>
      <c r="N90" s="655" t="s">
        <v>270</v>
      </c>
      <c r="O90" s="655">
        <v>7668</v>
      </c>
      <c r="P90" s="655">
        <v>-7048</v>
      </c>
      <c r="Q90" s="271"/>
      <c r="S90" s="655" t="s">
        <v>270</v>
      </c>
      <c r="T90" s="655">
        <v>4524</v>
      </c>
      <c r="U90" s="655">
        <v>-4003</v>
      </c>
      <c r="V90" s="271"/>
      <c r="X90" s="655" t="s">
        <v>270</v>
      </c>
      <c r="Y90" s="598">
        <v>5327</v>
      </c>
      <c r="Z90" s="598">
        <v>-4787</v>
      </c>
      <c r="AA90" s="96"/>
      <c r="AB90" s="68"/>
    </row>
    <row r="91" spans="3:28" s="48" customFormat="1" ht="10.5" customHeight="1" x14ac:dyDescent="0.2">
      <c r="C91" s="335"/>
      <c r="D91" s="657" t="s">
        <v>271</v>
      </c>
      <c r="E91" s="655">
        <v>8919</v>
      </c>
      <c r="F91" s="655">
        <v>-8621</v>
      </c>
      <c r="G91" s="655"/>
      <c r="H91" s="656"/>
      <c r="I91" s="655" t="s">
        <v>271</v>
      </c>
      <c r="J91" s="655">
        <v>11810</v>
      </c>
      <c r="K91" s="655">
        <v>-11209</v>
      </c>
      <c r="L91" s="655"/>
      <c r="M91" s="656"/>
      <c r="N91" s="655" t="s">
        <v>271</v>
      </c>
      <c r="O91" s="655">
        <v>8447</v>
      </c>
      <c r="P91" s="655">
        <v>-7965</v>
      </c>
      <c r="Q91" s="271"/>
      <c r="S91" s="655" t="s">
        <v>271</v>
      </c>
      <c r="T91" s="655">
        <v>4533</v>
      </c>
      <c r="U91" s="655">
        <v>-4331</v>
      </c>
      <c r="V91" s="271"/>
      <c r="X91" s="655" t="s">
        <v>271</v>
      </c>
      <c r="Y91" s="598">
        <v>5679</v>
      </c>
      <c r="Z91" s="598">
        <v>-5204</v>
      </c>
      <c r="AA91" s="96"/>
      <c r="AB91" s="68"/>
    </row>
    <row r="92" spans="3:28" s="48" customFormat="1" ht="10.5" customHeight="1" x14ac:dyDescent="0.2">
      <c r="C92" s="335"/>
      <c r="D92" s="655" t="s">
        <v>272</v>
      </c>
      <c r="E92" s="655">
        <v>9314</v>
      </c>
      <c r="F92" s="655">
        <v>-9275</v>
      </c>
      <c r="G92" s="655"/>
      <c r="H92" s="656"/>
      <c r="I92" s="655" t="s">
        <v>272</v>
      </c>
      <c r="J92" s="655">
        <v>12057</v>
      </c>
      <c r="K92" s="655">
        <v>-12031</v>
      </c>
      <c r="L92" s="655"/>
      <c r="M92" s="656"/>
      <c r="N92" s="655" t="s">
        <v>272</v>
      </c>
      <c r="O92" s="655">
        <v>8718</v>
      </c>
      <c r="P92" s="655">
        <v>-8592</v>
      </c>
      <c r="Q92" s="271"/>
      <c r="S92" s="655" t="s">
        <v>272</v>
      </c>
      <c r="T92" s="655">
        <v>4828</v>
      </c>
      <c r="U92" s="655">
        <v>-4799</v>
      </c>
      <c r="V92" s="271"/>
      <c r="X92" s="655" t="s">
        <v>272</v>
      </c>
      <c r="Y92" s="598">
        <v>5671</v>
      </c>
      <c r="Z92" s="598">
        <v>-5520</v>
      </c>
      <c r="AA92" s="96"/>
      <c r="AB92" s="68"/>
    </row>
    <row r="93" spans="3:28" s="48" customFormat="1" ht="10.5" customHeight="1" x14ac:dyDescent="0.2">
      <c r="C93" s="335"/>
      <c r="D93" s="655" t="s">
        <v>273</v>
      </c>
      <c r="E93" s="655">
        <v>10720</v>
      </c>
      <c r="F93" s="655">
        <v>-10783</v>
      </c>
      <c r="G93" s="655"/>
      <c r="H93" s="656"/>
      <c r="I93" s="655" t="s">
        <v>273</v>
      </c>
      <c r="J93" s="655">
        <v>14188</v>
      </c>
      <c r="K93" s="655">
        <v>-14169</v>
      </c>
      <c r="L93" s="655"/>
      <c r="M93" s="656"/>
      <c r="N93" s="655" t="s">
        <v>273</v>
      </c>
      <c r="O93" s="655">
        <v>9491</v>
      </c>
      <c r="P93" s="655">
        <v>-9593</v>
      </c>
      <c r="Q93" s="271"/>
      <c r="S93" s="655" t="s">
        <v>273</v>
      </c>
      <c r="T93" s="655">
        <v>5211</v>
      </c>
      <c r="U93" s="655">
        <v>-5270</v>
      </c>
      <c r="V93" s="271"/>
      <c r="X93" s="655" t="s">
        <v>273</v>
      </c>
      <c r="Y93" s="598">
        <v>6080</v>
      </c>
      <c r="Z93" s="598">
        <v>-6042</v>
      </c>
      <c r="AA93" s="96"/>
      <c r="AB93" s="68"/>
    </row>
    <row r="94" spans="3:28" s="48" customFormat="1" ht="10.5" customHeight="1" x14ac:dyDescent="0.2">
      <c r="C94" s="335"/>
      <c r="D94" s="655" t="s">
        <v>274</v>
      </c>
      <c r="E94" s="655">
        <v>13360</v>
      </c>
      <c r="F94" s="655">
        <v>-13567</v>
      </c>
      <c r="G94" s="655"/>
      <c r="H94" s="656"/>
      <c r="I94" s="655" t="s">
        <v>274</v>
      </c>
      <c r="J94" s="655">
        <v>17682</v>
      </c>
      <c r="K94" s="655">
        <v>-17492</v>
      </c>
      <c r="L94" s="655"/>
      <c r="M94" s="656"/>
      <c r="N94" s="655" t="s">
        <v>274</v>
      </c>
      <c r="O94" s="655">
        <v>11277</v>
      </c>
      <c r="P94" s="655">
        <v>-11230</v>
      </c>
      <c r="Q94" s="271"/>
      <c r="S94" s="655" t="s">
        <v>274</v>
      </c>
      <c r="T94" s="655">
        <v>6115</v>
      </c>
      <c r="U94" s="655">
        <v>-6116</v>
      </c>
      <c r="V94" s="271"/>
      <c r="X94" s="655" t="s">
        <v>274</v>
      </c>
      <c r="Y94" s="598">
        <v>6976</v>
      </c>
      <c r="Z94" s="598">
        <v>-7275</v>
      </c>
      <c r="AA94" s="96"/>
      <c r="AB94" s="68"/>
    </row>
    <row r="95" spans="3:28" s="48" customFormat="1" ht="10.5" customHeight="1" x14ac:dyDescent="0.2">
      <c r="C95" s="335"/>
      <c r="D95" s="655" t="s">
        <v>275</v>
      </c>
      <c r="E95" s="655">
        <v>14406</v>
      </c>
      <c r="F95" s="655">
        <v>-14498</v>
      </c>
      <c r="G95" s="655"/>
      <c r="H95" s="656"/>
      <c r="I95" s="655" t="s">
        <v>275</v>
      </c>
      <c r="J95" s="655">
        <v>18528</v>
      </c>
      <c r="K95" s="655">
        <v>-18945</v>
      </c>
      <c r="L95" s="655"/>
      <c r="M95" s="656"/>
      <c r="N95" s="655" t="s">
        <v>275</v>
      </c>
      <c r="O95" s="655">
        <v>11811</v>
      </c>
      <c r="P95" s="655">
        <v>-11919</v>
      </c>
      <c r="Q95" s="271"/>
      <c r="S95" s="655" t="s">
        <v>275</v>
      </c>
      <c r="T95" s="655">
        <v>6446</v>
      </c>
      <c r="U95" s="655">
        <v>-6762</v>
      </c>
      <c r="V95" s="271"/>
      <c r="X95" s="655" t="s">
        <v>275</v>
      </c>
      <c r="Y95" s="598">
        <v>7803</v>
      </c>
      <c r="Z95" s="598">
        <v>-8166</v>
      </c>
      <c r="AA95" s="96"/>
      <c r="AB95" s="68"/>
    </row>
    <row r="96" spans="3:28" s="48" customFormat="1" ht="10.5" customHeight="1" x14ac:dyDescent="0.2">
      <c r="C96" s="335"/>
      <c r="D96" s="655" t="s">
        <v>276</v>
      </c>
      <c r="E96" s="655">
        <v>14693</v>
      </c>
      <c r="F96" s="655">
        <v>-14660</v>
      </c>
      <c r="G96" s="655"/>
      <c r="H96" s="656"/>
      <c r="I96" s="655" t="s">
        <v>276</v>
      </c>
      <c r="J96" s="655">
        <v>18350</v>
      </c>
      <c r="K96" s="655">
        <v>-19170</v>
      </c>
      <c r="L96" s="655"/>
      <c r="M96" s="656"/>
      <c r="N96" s="655" t="s">
        <v>276</v>
      </c>
      <c r="O96" s="655">
        <v>12031</v>
      </c>
      <c r="P96" s="655">
        <v>-12306</v>
      </c>
      <c r="Q96" s="271"/>
      <c r="S96" s="655" t="s">
        <v>276</v>
      </c>
      <c r="T96" s="655">
        <v>6757</v>
      </c>
      <c r="U96" s="655">
        <v>-6889</v>
      </c>
      <c r="V96" s="271"/>
      <c r="X96" s="655" t="s">
        <v>276</v>
      </c>
      <c r="Y96" s="598">
        <v>8253</v>
      </c>
      <c r="Z96" s="598">
        <v>-8677</v>
      </c>
      <c r="AA96" s="96"/>
      <c r="AB96" s="68"/>
    </row>
    <row r="97" spans="2:28" s="48" customFormat="1" ht="10.5" customHeight="1" x14ac:dyDescent="0.2">
      <c r="C97" s="335"/>
      <c r="D97" s="655" t="s">
        <v>277</v>
      </c>
      <c r="E97" s="655">
        <v>13200</v>
      </c>
      <c r="F97" s="655">
        <v>-13523</v>
      </c>
      <c r="G97" s="655"/>
      <c r="H97" s="656"/>
      <c r="I97" s="655" t="s">
        <v>277</v>
      </c>
      <c r="J97" s="655">
        <v>16481</v>
      </c>
      <c r="K97" s="655">
        <v>-17394</v>
      </c>
      <c r="L97" s="655"/>
      <c r="M97" s="656"/>
      <c r="N97" s="655" t="s">
        <v>277</v>
      </c>
      <c r="O97" s="655">
        <v>11194</v>
      </c>
      <c r="P97" s="655">
        <v>-11658</v>
      </c>
      <c r="Q97" s="271"/>
      <c r="S97" s="655" t="s">
        <v>277</v>
      </c>
      <c r="T97" s="655">
        <v>6407</v>
      </c>
      <c r="U97" s="655">
        <v>-6598</v>
      </c>
      <c r="V97" s="271"/>
      <c r="X97" s="655" t="s">
        <v>277</v>
      </c>
      <c r="Y97" s="598">
        <v>7520</v>
      </c>
      <c r="Z97" s="598">
        <v>-8027</v>
      </c>
      <c r="AA97" s="96"/>
      <c r="AB97" s="68"/>
    </row>
    <row r="98" spans="2:28" s="48" customFormat="1" ht="10.5" customHeight="1" x14ac:dyDescent="0.2">
      <c r="C98" s="335"/>
      <c r="D98" s="655" t="s">
        <v>278</v>
      </c>
      <c r="E98" s="655">
        <v>10959</v>
      </c>
      <c r="F98" s="655">
        <v>-11620</v>
      </c>
      <c r="G98" s="655"/>
      <c r="H98" s="656"/>
      <c r="I98" s="655" t="s">
        <v>278</v>
      </c>
      <c r="J98" s="655">
        <v>14580</v>
      </c>
      <c r="K98" s="655">
        <v>-15974</v>
      </c>
      <c r="L98" s="655"/>
      <c r="M98" s="656"/>
      <c r="N98" s="655" t="s">
        <v>278</v>
      </c>
      <c r="O98" s="655">
        <v>9882</v>
      </c>
      <c r="P98" s="655">
        <v>-10588</v>
      </c>
      <c r="Q98" s="271"/>
      <c r="S98" s="655" t="s">
        <v>278</v>
      </c>
      <c r="T98" s="655">
        <v>5734</v>
      </c>
      <c r="U98" s="655">
        <v>-6200</v>
      </c>
      <c r="V98" s="271"/>
      <c r="X98" s="655" t="s">
        <v>278</v>
      </c>
      <c r="Y98" s="598">
        <v>6540</v>
      </c>
      <c r="Z98" s="598">
        <v>-7469</v>
      </c>
      <c r="AA98" s="96"/>
      <c r="AB98" s="68"/>
    </row>
    <row r="99" spans="2:28" s="48" customFormat="1" ht="10.5" customHeight="1" x14ac:dyDescent="0.2">
      <c r="C99" s="335"/>
      <c r="D99" s="655" t="s">
        <v>279</v>
      </c>
      <c r="E99" s="655">
        <v>10031</v>
      </c>
      <c r="F99" s="655">
        <v>-10943</v>
      </c>
      <c r="G99" s="655"/>
      <c r="H99" s="656"/>
      <c r="I99" s="655" t="s">
        <v>279</v>
      </c>
      <c r="J99" s="655">
        <v>13377</v>
      </c>
      <c r="K99" s="655">
        <v>-14847</v>
      </c>
      <c r="L99" s="655"/>
      <c r="M99" s="656"/>
      <c r="N99" s="655" t="s">
        <v>279</v>
      </c>
      <c r="O99" s="655">
        <v>9306</v>
      </c>
      <c r="P99" s="655">
        <v>-9836</v>
      </c>
      <c r="Q99" s="271"/>
      <c r="S99" s="655" t="s">
        <v>279</v>
      </c>
      <c r="T99" s="655">
        <v>5103</v>
      </c>
      <c r="U99" s="655">
        <v>-5391</v>
      </c>
      <c r="V99" s="271"/>
      <c r="X99" s="655" t="s">
        <v>279</v>
      </c>
      <c r="Y99" s="598">
        <v>6049</v>
      </c>
      <c r="Z99" s="598">
        <v>-6669</v>
      </c>
      <c r="AA99" s="96"/>
      <c r="AB99" s="68"/>
    </row>
    <row r="100" spans="2:28" s="48" customFormat="1" ht="10.5" customHeight="1" x14ac:dyDescent="0.2">
      <c r="C100" s="335"/>
      <c r="D100" s="655" t="s">
        <v>280</v>
      </c>
      <c r="E100" s="655">
        <v>9380</v>
      </c>
      <c r="F100" s="655">
        <v>-10389</v>
      </c>
      <c r="G100" s="655"/>
      <c r="H100" s="656"/>
      <c r="I100" s="655" t="s">
        <v>280</v>
      </c>
      <c r="J100" s="655">
        <v>12250</v>
      </c>
      <c r="K100" s="655">
        <v>-13624</v>
      </c>
      <c r="L100" s="655"/>
      <c r="M100" s="656"/>
      <c r="N100" s="655" t="s">
        <v>280</v>
      </c>
      <c r="O100" s="655">
        <v>7786</v>
      </c>
      <c r="P100" s="655">
        <v>-8906</v>
      </c>
      <c r="Q100" s="271"/>
      <c r="S100" s="655" t="s">
        <v>280</v>
      </c>
      <c r="T100" s="655">
        <v>4393</v>
      </c>
      <c r="U100" s="655">
        <v>-4915</v>
      </c>
      <c r="V100" s="271"/>
      <c r="X100" s="655" t="s">
        <v>280</v>
      </c>
      <c r="Y100" s="598">
        <v>5259</v>
      </c>
      <c r="Z100" s="598">
        <v>-6064</v>
      </c>
      <c r="AA100" s="96"/>
      <c r="AB100" s="68"/>
    </row>
    <row r="101" spans="2:28" s="48" customFormat="1" ht="10.5" customHeight="1" x14ac:dyDescent="0.2">
      <c r="C101" s="335"/>
      <c r="D101" s="655" t="s">
        <v>281</v>
      </c>
      <c r="E101" s="655">
        <v>7695</v>
      </c>
      <c r="F101" s="655">
        <v>-9065</v>
      </c>
      <c r="G101" s="655"/>
      <c r="H101" s="656"/>
      <c r="I101" s="655" t="s">
        <v>281</v>
      </c>
      <c r="J101" s="655">
        <v>10113</v>
      </c>
      <c r="K101" s="655">
        <v>-12825</v>
      </c>
      <c r="L101" s="655"/>
      <c r="M101" s="656"/>
      <c r="N101" s="655" t="s">
        <v>281</v>
      </c>
      <c r="O101" s="655">
        <v>6729</v>
      </c>
      <c r="P101" s="655">
        <v>-8347</v>
      </c>
      <c r="Q101" s="271"/>
      <c r="S101" s="655" t="s">
        <v>281</v>
      </c>
      <c r="T101" s="655">
        <v>3663</v>
      </c>
      <c r="U101" s="655">
        <v>-4507</v>
      </c>
      <c r="V101" s="271"/>
      <c r="X101" s="655" t="s">
        <v>281</v>
      </c>
      <c r="Y101" s="598">
        <v>4725</v>
      </c>
      <c r="Z101" s="598">
        <v>-5622</v>
      </c>
      <c r="AA101" s="96"/>
      <c r="AB101" s="68"/>
    </row>
    <row r="102" spans="2:28" s="48" customFormat="1" ht="10.5" customHeight="1" x14ac:dyDescent="0.2">
      <c r="C102" s="335"/>
      <c r="D102" s="655" t="s">
        <v>282</v>
      </c>
      <c r="E102" s="655">
        <v>5951</v>
      </c>
      <c r="F102" s="655">
        <v>-8231</v>
      </c>
      <c r="G102" s="655"/>
      <c r="H102" s="656"/>
      <c r="I102" s="655" t="s">
        <v>282</v>
      </c>
      <c r="J102" s="655">
        <v>8068</v>
      </c>
      <c r="K102" s="655">
        <v>-11630</v>
      </c>
      <c r="L102" s="655"/>
      <c r="M102" s="656"/>
      <c r="N102" s="655" t="s">
        <v>282</v>
      </c>
      <c r="O102" s="655">
        <v>5783</v>
      </c>
      <c r="P102" s="655">
        <v>-7974</v>
      </c>
      <c r="Q102" s="271"/>
      <c r="S102" s="655" t="s">
        <v>282</v>
      </c>
      <c r="T102" s="655">
        <v>3310</v>
      </c>
      <c r="U102" s="655">
        <v>-4311</v>
      </c>
      <c r="V102" s="271"/>
      <c r="X102" s="655" t="s">
        <v>282</v>
      </c>
      <c r="Y102" s="598">
        <v>3766</v>
      </c>
      <c r="Z102" s="598">
        <v>-5048</v>
      </c>
      <c r="AA102" s="96"/>
      <c r="AB102" s="68"/>
    </row>
    <row r="103" spans="2:28" s="48" customFormat="1" ht="10.5" customHeight="1" x14ac:dyDescent="0.2">
      <c r="C103" s="335"/>
      <c r="D103" s="655" t="s">
        <v>283</v>
      </c>
      <c r="E103" s="655">
        <v>3398</v>
      </c>
      <c r="F103" s="655">
        <v>-5772</v>
      </c>
      <c r="G103" s="655"/>
      <c r="H103" s="656"/>
      <c r="I103" s="655" t="s">
        <v>283</v>
      </c>
      <c r="J103" s="655">
        <v>4603</v>
      </c>
      <c r="K103" s="655">
        <v>-8192</v>
      </c>
      <c r="L103" s="655"/>
      <c r="M103" s="656"/>
      <c r="N103" s="655" t="s">
        <v>283</v>
      </c>
      <c r="O103" s="655">
        <v>3228</v>
      </c>
      <c r="P103" s="655">
        <v>-5457</v>
      </c>
      <c r="Q103" s="271"/>
      <c r="S103" s="655" t="s">
        <v>283</v>
      </c>
      <c r="T103" s="655">
        <v>1785</v>
      </c>
      <c r="U103" s="655">
        <v>-3014</v>
      </c>
      <c r="V103" s="271"/>
      <c r="X103" s="655" t="s">
        <v>283</v>
      </c>
      <c r="Y103" s="598">
        <v>2176</v>
      </c>
      <c r="Z103" s="598">
        <v>-3515</v>
      </c>
      <c r="AA103" s="96"/>
      <c r="AB103" s="68"/>
    </row>
    <row r="104" spans="2:28" s="656" customFormat="1" ht="10.5" customHeight="1" x14ac:dyDescent="0.2">
      <c r="C104" s="335"/>
      <c r="D104" s="655" t="s">
        <v>284</v>
      </c>
      <c r="E104" s="655">
        <v>1590</v>
      </c>
      <c r="F104" s="655">
        <v>-4118</v>
      </c>
      <c r="G104" s="655"/>
      <c r="I104" s="655" t="s">
        <v>284</v>
      </c>
      <c r="J104" s="655">
        <v>2148</v>
      </c>
      <c r="K104" s="655">
        <v>-5896</v>
      </c>
      <c r="L104" s="655"/>
      <c r="N104" s="655" t="s">
        <v>284</v>
      </c>
      <c r="O104" s="655">
        <v>1519</v>
      </c>
      <c r="P104" s="655">
        <v>-3902</v>
      </c>
      <c r="Q104" s="655"/>
      <c r="S104" s="655" t="s">
        <v>284</v>
      </c>
      <c r="T104" s="655">
        <v>875</v>
      </c>
      <c r="U104" s="655">
        <v>-1936</v>
      </c>
      <c r="V104" s="655"/>
      <c r="X104" s="655" t="s">
        <v>284</v>
      </c>
      <c r="Y104" s="598">
        <v>944</v>
      </c>
      <c r="Z104" s="598">
        <v>-2372</v>
      </c>
      <c r="AA104" s="598"/>
      <c r="AB104" s="659"/>
    </row>
    <row r="105" spans="2:28" s="12" customFormat="1" ht="20.25" customHeight="1" thickBot="1" x14ac:dyDescent="0.25">
      <c r="C105" s="634" t="s">
        <v>1573</v>
      </c>
      <c r="D105" s="581"/>
      <c r="E105" s="581"/>
      <c r="F105" s="581"/>
      <c r="G105" s="581"/>
      <c r="H105" s="76"/>
      <c r="I105" s="581"/>
      <c r="J105" s="581"/>
      <c r="K105" s="581"/>
      <c r="L105" s="581"/>
      <c r="M105" s="76"/>
      <c r="N105" s="581"/>
      <c r="O105" s="581"/>
      <c r="P105" s="581"/>
      <c r="Q105" s="581"/>
      <c r="R105" s="76"/>
      <c r="S105" s="581"/>
      <c r="T105" s="581"/>
      <c r="U105" s="581"/>
      <c r="V105" s="581"/>
      <c r="W105" s="76"/>
      <c r="X105" s="77"/>
      <c r="Y105" s="77"/>
      <c r="Z105" s="77"/>
      <c r="AA105" s="77"/>
      <c r="AB105" s="72"/>
    </row>
    <row r="108" spans="2:28" x14ac:dyDescent="0.25">
      <c r="B108" s="719" t="s">
        <v>285</v>
      </c>
      <c r="C108" s="720"/>
      <c r="D108" s="720"/>
      <c r="E108" s="720"/>
      <c r="F108" s="720"/>
      <c r="G108" s="720"/>
      <c r="H108" s="720"/>
      <c r="I108" s="720"/>
      <c r="J108" s="720"/>
      <c r="K108" s="720"/>
      <c r="L108" s="720"/>
      <c r="M108" s="720"/>
      <c r="N108" s="721"/>
    </row>
    <row r="109" spans="2:28" x14ac:dyDescent="0.25">
      <c r="B109" s="113"/>
      <c r="N109" s="75"/>
    </row>
    <row r="110" spans="2:28" x14ac:dyDescent="0.25">
      <c r="B110" s="113"/>
      <c r="C110" s="713" t="s">
        <v>286</v>
      </c>
      <c r="D110" s="715" t="s">
        <v>124</v>
      </c>
      <c r="E110" s="729"/>
      <c r="F110" s="715" t="s">
        <v>126</v>
      </c>
      <c r="G110" s="729"/>
      <c r="H110" s="715" t="s">
        <v>127</v>
      </c>
      <c r="I110" s="729"/>
      <c r="J110" s="715" t="s">
        <v>128</v>
      </c>
      <c r="K110" s="729"/>
      <c r="L110" s="716" t="s">
        <v>135</v>
      </c>
      <c r="M110" s="727"/>
      <c r="N110" s="75"/>
    </row>
    <row r="111" spans="2:28" x14ac:dyDescent="0.25">
      <c r="B111" s="113"/>
      <c r="C111" s="728"/>
      <c r="D111" s="215" t="s">
        <v>129</v>
      </c>
      <c r="E111" s="208" t="s">
        <v>287</v>
      </c>
      <c r="F111" s="215" t="s">
        <v>129</v>
      </c>
      <c r="G111" s="208" t="s">
        <v>287</v>
      </c>
      <c r="H111" s="215" t="s">
        <v>129</v>
      </c>
      <c r="I111" s="208" t="s">
        <v>287</v>
      </c>
      <c r="J111" s="215" t="s">
        <v>129</v>
      </c>
      <c r="K111" s="208" t="s">
        <v>287</v>
      </c>
      <c r="L111" s="216" t="s">
        <v>129</v>
      </c>
      <c r="M111" s="213" t="s">
        <v>287</v>
      </c>
      <c r="N111" s="75"/>
    </row>
    <row r="112" spans="2:28" x14ac:dyDescent="0.25">
      <c r="B112" s="113"/>
      <c r="C112" s="210" t="s">
        <v>288</v>
      </c>
      <c r="D112" s="217">
        <f>SUM(E76:E81)</f>
        <v>38045</v>
      </c>
      <c r="E112" s="218">
        <f>D112/$E$82</f>
        <v>0.21712208373282199</v>
      </c>
      <c r="F112" s="217">
        <f>SUM(J76:J81)</f>
        <v>50559</v>
      </c>
      <c r="G112" s="218">
        <f>F112/$J$82</f>
        <v>0.22177918147124623</v>
      </c>
      <c r="H112" s="217">
        <f>SUM(O76:O81)</f>
        <v>34351</v>
      </c>
      <c r="I112" s="218">
        <f>H112/$O$82</f>
        <v>0.22505765501336547</v>
      </c>
      <c r="J112" s="217">
        <f>SUM(T76:T81)</f>
        <v>19129</v>
      </c>
      <c r="K112" s="218">
        <f>J112/$T$82</f>
        <v>0.22560709525999834</v>
      </c>
      <c r="L112" s="209">
        <f>SUM(Y76:Y81)</f>
        <v>22919</v>
      </c>
      <c r="M112" s="219">
        <f>L112/$Y$82</f>
        <v>0.22847715128798149</v>
      </c>
      <c r="N112" s="75"/>
    </row>
    <row r="113" spans="2:14" x14ac:dyDescent="0.25">
      <c r="B113" s="113"/>
      <c r="C113" s="210" t="s">
        <v>289</v>
      </c>
      <c r="D113" s="217">
        <f>SUM(E78:E81)</f>
        <v>18634</v>
      </c>
      <c r="E113" s="218">
        <f t="shared" ref="E113:E114" si="3">D113/$E$82</f>
        <v>0.10634387983381272</v>
      </c>
      <c r="F113" s="217">
        <f>SUM(J78:J81)</f>
        <v>24932</v>
      </c>
      <c r="G113" s="218">
        <f t="shared" ref="G113:G114" si="4">F113/$J$82</f>
        <v>0.10936526735974032</v>
      </c>
      <c r="H113" s="217">
        <f>SUM(O78:O81)</f>
        <v>17259</v>
      </c>
      <c r="I113" s="218">
        <f t="shared" ref="I113:I114" si="5">H113/$O$82</f>
        <v>0.11307589496304837</v>
      </c>
      <c r="J113" s="217">
        <f>SUM(T78:T81)</f>
        <v>9633</v>
      </c>
      <c r="K113" s="218">
        <f t="shared" ref="K113:K114" si="6">J113/$T$82</f>
        <v>0.11361143544563564</v>
      </c>
      <c r="L113" s="209">
        <f>SUM(Y78:Y81)</f>
        <v>11611</v>
      </c>
      <c r="M113" s="219">
        <f t="shared" ref="M113:M114" si="7">L113/$Y$82</f>
        <v>0.1157488635457373</v>
      </c>
      <c r="N113" s="75"/>
    </row>
    <row r="114" spans="2:14" x14ac:dyDescent="0.25">
      <c r="B114" s="113"/>
      <c r="C114" s="210" t="s">
        <v>290</v>
      </c>
      <c r="D114" s="217">
        <f>SUM(E80:E81)</f>
        <v>4988</v>
      </c>
      <c r="E114" s="218">
        <f t="shared" si="3"/>
        <v>2.8466420125097019E-2</v>
      </c>
      <c r="F114" s="217">
        <f>SUM(J80:J81)</f>
        <v>6751</v>
      </c>
      <c r="G114" s="218">
        <f t="shared" si="4"/>
        <v>2.9613545641970433E-2</v>
      </c>
      <c r="H114" s="217">
        <f>SUM(O80:O81)</f>
        <v>4747</v>
      </c>
      <c r="I114" s="218">
        <f t="shared" si="5"/>
        <v>3.1100948687038103E-2</v>
      </c>
      <c r="J114" s="217">
        <f>SUM(T80:T81)</f>
        <v>2660</v>
      </c>
      <c r="K114" s="218">
        <f t="shared" si="6"/>
        <v>3.1371994008656784E-2</v>
      </c>
      <c r="L114" s="209">
        <f>SUM(Y80:Y81)</f>
        <v>3120</v>
      </c>
      <c r="M114" s="219">
        <f t="shared" si="7"/>
        <v>3.1102958768641838E-2</v>
      </c>
      <c r="N114" s="75"/>
    </row>
    <row r="115" spans="2:14" x14ac:dyDescent="0.25">
      <c r="B115" s="113"/>
      <c r="N115" s="75"/>
    </row>
    <row r="116" spans="2:14" x14ac:dyDescent="0.25">
      <c r="B116" s="113"/>
      <c r="N116" s="75"/>
    </row>
    <row r="117" spans="2:14" x14ac:dyDescent="0.25">
      <c r="B117" s="113"/>
      <c r="C117" s="713" t="s">
        <v>291</v>
      </c>
      <c r="D117" s="715" t="s">
        <v>124</v>
      </c>
      <c r="E117" s="729"/>
      <c r="F117" s="715" t="s">
        <v>126</v>
      </c>
      <c r="G117" s="729"/>
      <c r="H117" s="715" t="s">
        <v>127</v>
      </c>
      <c r="I117" s="729"/>
      <c r="J117" s="715" t="s">
        <v>128</v>
      </c>
      <c r="K117" s="729"/>
      <c r="L117" s="716" t="s">
        <v>135</v>
      </c>
      <c r="M117" s="727"/>
      <c r="N117" s="75"/>
    </row>
    <row r="118" spans="2:14" x14ac:dyDescent="0.25">
      <c r="B118" s="113"/>
      <c r="C118" s="728"/>
      <c r="D118" s="215" t="s">
        <v>129</v>
      </c>
      <c r="E118" s="208" t="s">
        <v>287</v>
      </c>
      <c r="F118" s="215" t="s">
        <v>129</v>
      </c>
      <c r="G118" s="208" t="s">
        <v>287</v>
      </c>
      <c r="H118" s="215" t="s">
        <v>129</v>
      </c>
      <c r="I118" s="208" t="s">
        <v>287</v>
      </c>
      <c r="J118" s="215" t="s">
        <v>129</v>
      </c>
      <c r="K118" s="208" t="s">
        <v>287</v>
      </c>
      <c r="L118" s="216" t="s">
        <v>129</v>
      </c>
      <c r="M118" s="213" t="s">
        <v>287</v>
      </c>
      <c r="N118" s="75"/>
    </row>
    <row r="119" spans="2:14" x14ac:dyDescent="0.25">
      <c r="B119" s="113"/>
      <c r="C119" s="210" t="s">
        <v>288</v>
      </c>
      <c r="D119" s="217">
        <f>SUM(F76:F81)</f>
        <v>48518</v>
      </c>
      <c r="E119" s="218">
        <f>D119/$F$82</f>
        <v>0.26417005150766082</v>
      </c>
      <c r="F119" s="217">
        <f>SUM(K76:K81)</f>
        <v>67014</v>
      </c>
      <c r="G119" s="218">
        <f>F119/$K$82</f>
        <v>0.27548528722590832</v>
      </c>
      <c r="H119" s="217">
        <f>SUM(P76:P81)</f>
        <v>44422</v>
      </c>
      <c r="I119" s="218">
        <f>H119/$P$82</f>
        <v>0.27498050090995751</v>
      </c>
      <c r="J119" s="217">
        <f>SUM(U76:U81)</f>
        <v>24074</v>
      </c>
      <c r="K119" s="218">
        <f>J119/$U$82</f>
        <v>0.27046095426407973</v>
      </c>
      <c r="L119" s="209">
        <f>SUM(Z76:Z81)</f>
        <v>29290</v>
      </c>
      <c r="M119" s="219">
        <f>L119/$Z$82</f>
        <v>0.2740789953867892</v>
      </c>
      <c r="N119" s="75"/>
    </row>
    <row r="120" spans="2:14" x14ac:dyDescent="0.25">
      <c r="B120" s="113"/>
      <c r="C120" s="210" t="s">
        <v>289</v>
      </c>
      <c r="D120" s="217">
        <f>SUM(F78:F81)</f>
        <v>27186</v>
      </c>
      <c r="E120" s="218">
        <f t="shared" ref="E120:E121" si="8">D120/$F$82</f>
        <v>0.14802190981259053</v>
      </c>
      <c r="F120" s="217">
        <f>SUM(K78:K81)</f>
        <v>38543</v>
      </c>
      <c r="G120" s="218">
        <f t="shared" ref="G120:G121" si="9">F120/$K$82</f>
        <v>0.15844494322899966</v>
      </c>
      <c r="H120" s="217">
        <f>SUM(P78:P81)</f>
        <v>25680</v>
      </c>
      <c r="I120" s="218">
        <f t="shared" ref="I120:I121" si="10">H120/$P$82</f>
        <v>0.15896401025095019</v>
      </c>
      <c r="J120" s="217">
        <f>SUM(U78:U81)</f>
        <v>13768</v>
      </c>
      <c r="K120" s="218">
        <f t="shared" ref="K120:K121" si="11">J120/$U$82</f>
        <v>0.15467751176820843</v>
      </c>
      <c r="L120" s="209">
        <f>SUM(Z78:Z81)</f>
        <v>16557</v>
      </c>
      <c r="M120" s="219">
        <f t="shared" ref="M120:M121" si="12">L120/$Z$82</f>
        <v>0.15493089541205424</v>
      </c>
      <c r="N120" s="75"/>
    </row>
    <row r="121" spans="2:14" x14ac:dyDescent="0.25">
      <c r="B121" s="113"/>
      <c r="C121" s="210" t="s">
        <v>290</v>
      </c>
      <c r="D121" s="217">
        <f>SUM(F80:F81)</f>
        <v>9890</v>
      </c>
      <c r="E121" s="218">
        <f t="shared" si="8"/>
        <v>5.3848918121331579E-2</v>
      </c>
      <c r="F121" s="217">
        <f>SUM(K80:K81)</f>
        <v>14088</v>
      </c>
      <c r="G121" s="218">
        <f t="shared" si="9"/>
        <v>5.7913819894926374E-2</v>
      </c>
      <c r="H121" s="217">
        <f>SUM(P80:P81)</f>
        <v>9359</v>
      </c>
      <c r="I121" s="218">
        <f t="shared" si="10"/>
        <v>5.7933963081722856E-2</v>
      </c>
      <c r="J121" s="217">
        <f>SUM(U80:U81)</f>
        <v>4950</v>
      </c>
      <c r="K121" s="218">
        <f t="shared" si="11"/>
        <v>5.5611104245542685E-2</v>
      </c>
      <c r="L121" s="209">
        <f>SUM(Z80:Z81)</f>
        <v>5887</v>
      </c>
      <c r="M121" s="219">
        <f t="shared" si="12"/>
        <v>5.5087164419324958E-2</v>
      </c>
      <c r="N121" s="75"/>
    </row>
    <row r="122" spans="2:14" x14ac:dyDescent="0.25">
      <c r="B122" s="113"/>
      <c r="N122" s="75"/>
    </row>
    <row r="123" spans="2:14" x14ac:dyDescent="0.25">
      <c r="B123" s="113"/>
      <c r="N123" s="75"/>
    </row>
    <row r="124" spans="2:14" x14ac:dyDescent="0.25">
      <c r="B124" s="113"/>
      <c r="C124" s="713" t="s">
        <v>292</v>
      </c>
      <c r="D124" s="715" t="s">
        <v>124</v>
      </c>
      <c r="E124" s="729"/>
      <c r="F124" s="715" t="s">
        <v>126</v>
      </c>
      <c r="G124" s="729"/>
      <c r="H124" s="715" t="s">
        <v>127</v>
      </c>
      <c r="I124" s="729"/>
      <c r="J124" s="715" t="s">
        <v>128</v>
      </c>
      <c r="K124" s="729"/>
      <c r="L124" s="716" t="s">
        <v>135</v>
      </c>
      <c r="M124" s="727"/>
      <c r="N124" s="75"/>
    </row>
    <row r="125" spans="2:14" x14ac:dyDescent="0.25">
      <c r="B125" s="113"/>
      <c r="C125" s="728"/>
      <c r="D125" s="215" t="s">
        <v>129</v>
      </c>
      <c r="E125" s="208" t="s">
        <v>287</v>
      </c>
      <c r="F125" s="215" t="s">
        <v>129</v>
      </c>
      <c r="G125" s="208" t="s">
        <v>287</v>
      </c>
      <c r="H125" s="215" t="s">
        <v>129</v>
      </c>
      <c r="I125" s="208" t="s">
        <v>287</v>
      </c>
      <c r="J125" s="215" t="s">
        <v>129</v>
      </c>
      <c r="K125" s="208" t="s">
        <v>287</v>
      </c>
      <c r="L125" s="216" t="s">
        <v>129</v>
      </c>
      <c r="M125" s="213" t="s">
        <v>287</v>
      </c>
      <c r="N125" s="75"/>
    </row>
    <row r="126" spans="2:14" x14ac:dyDescent="0.25">
      <c r="B126" s="113"/>
      <c r="C126" s="210" t="s">
        <v>288</v>
      </c>
      <c r="D126" s="217">
        <f>D112+D119</f>
        <v>86563</v>
      </c>
      <c r="E126" s="218">
        <f>D126/$G$82</f>
        <v>0.24119915516347809</v>
      </c>
      <c r="F126" s="217">
        <f>F112+F119</f>
        <v>117573</v>
      </c>
      <c r="G126" s="218">
        <f>F126/$L$82</f>
        <v>0.24950342509358528</v>
      </c>
      <c r="H126" s="217">
        <f>H112+H119</f>
        <v>78773</v>
      </c>
      <c r="I126" s="218">
        <f>H126/$Q$82</f>
        <v>0.2507272947182807</v>
      </c>
      <c r="J126" s="217">
        <f>J112+J119</f>
        <v>43203</v>
      </c>
      <c r="K126" s="218">
        <f>J126/$V$82</f>
        <v>0.24857882623705407</v>
      </c>
      <c r="L126" s="209">
        <f>L112+L119</f>
        <v>52209</v>
      </c>
      <c r="M126" s="219">
        <f>L126/$AA$82</f>
        <v>0.25199947871164546</v>
      </c>
      <c r="N126" s="75"/>
    </row>
    <row r="127" spans="2:14" x14ac:dyDescent="0.25">
      <c r="B127" s="113"/>
      <c r="C127" s="210" t="s">
        <v>289</v>
      </c>
      <c r="D127" s="217">
        <f t="shared" ref="D127:D128" si="13">D113+D120</f>
        <v>45820</v>
      </c>
      <c r="E127" s="218">
        <f t="shared" ref="E127:E128" si="14">D127/$G$82</f>
        <v>0.12767285433257358</v>
      </c>
      <c r="F127" s="217">
        <f t="shared" ref="F127:F128" si="15">F113+F120</f>
        <v>63475</v>
      </c>
      <c r="G127" s="218">
        <f t="shared" ref="G127:G128" si="16">F127/$L$82</f>
        <v>0.13470124865245697</v>
      </c>
      <c r="H127" s="217">
        <f t="shared" ref="H127:H128" si="17">H113+H120</f>
        <v>42939</v>
      </c>
      <c r="I127" s="218">
        <f t="shared" ref="I127:I128" si="18">H127/$Q$82</f>
        <v>0.13667093176479575</v>
      </c>
      <c r="J127" s="217">
        <f t="shared" ref="J127:J128" si="19">J113+J120</f>
        <v>23401</v>
      </c>
      <c r="K127" s="218">
        <f t="shared" ref="K127:K128" si="20">J127/$V$82</f>
        <v>0.13464326812428079</v>
      </c>
      <c r="L127" s="209">
        <f t="shared" ref="L127:L128" si="21">L113+L120</f>
        <v>28168</v>
      </c>
      <c r="M127" s="219">
        <f t="shared" ref="M127:M128" si="22">L127/$AA$82</f>
        <v>0.13595972564786971</v>
      </c>
      <c r="N127" s="75"/>
    </row>
    <row r="128" spans="2:14" x14ac:dyDescent="0.25">
      <c r="B128" s="113"/>
      <c r="C128" s="210" t="s">
        <v>290</v>
      </c>
      <c r="D128" s="217">
        <f t="shared" si="13"/>
        <v>14878</v>
      </c>
      <c r="E128" s="218">
        <f t="shared" si="14"/>
        <v>4.1456061256220637E-2</v>
      </c>
      <c r="F128" s="217">
        <f t="shared" si="15"/>
        <v>20839</v>
      </c>
      <c r="G128" s="218">
        <f t="shared" si="16"/>
        <v>4.4222754165711718E-2</v>
      </c>
      <c r="H128" s="217">
        <f t="shared" si="17"/>
        <v>14106</v>
      </c>
      <c r="I128" s="218">
        <f t="shared" si="18"/>
        <v>4.4898115081259668E-2</v>
      </c>
      <c r="J128" s="217">
        <f t="shared" si="19"/>
        <v>7610</v>
      </c>
      <c r="K128" s="218">
        <f t="shared" si="20"/>
        <v>4.3785960874568472E-2</v>
      </c>
      <c r="L128" s="209">
        <f t="shared" si="21"/>
        <v>9007</v>
      </c>
      <c r="M128" s="219">
        <f t="shared" si="22"/>
        <v>4.3474483417720908E-2</v>
      </c>
      <c r="N128" s="75"/>
    </row>
    <row r="129" spans="2:34" x14ac:dyDescent="0.25">
      <c r="B129" s="113"/>
      <c r="N129" s="75"/>
    </row>
    <row r="130" spans="2:34" ht="15.75" thickBot="1" x14ac:dyDescent="0.3">
      <c r="B130" s="634" t="s">
        <v>1573</v>
      </c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9"/>
    </row>
    <row r="133" spans="2:34" x14ac:dyDescent="0.25">
      <c r="B133" s="719" t="s">
        <v>293</v>
      </c>
      <c r="C133" s="692"/>
      <c r="D133" s="692"/>
      <c r="E133" s="692"/>
      <c r="F133" s="692"/>
      <c r="G133" s="692"/>
      <c r="H133" s="692"/>
      <c r="I133" s="692"/>
      <c r="J133" s="692"/>
      <c r="K133" s="692"/>
      <c r="L133" s="692"/>
      <c r="M133" s="692"/>
      <c r="N133" s="692"/>
      <c r="O133" s="692"/>
      <c r="P133" s="692"/>
      <c r="Q133" s="692"/>
      <c r="R133" s="692"/>
      <c r="S133" s="692"/>
      <c r="T133" s="692"/>
      <c r="U133" s="692"/>
      <c r="V133" s="692"/>
      <c r="W133" s="692"/>
      <c r="X133" s="705"/>
      <c r="Y133" s="22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2:34" x14ac:dyDescent="0.25">
      <c r="B134" s="113"/>
      <c r="X134" s="75"/>
      <c r="Y134" s="113"/>
    </row>
    <row r="135" spans="2:34" ht="31.5" customHeight="1" x14ac:dyDescent="0.25">
      <c r="B135" s="113"/>
      <c r="C135" s="204" t="s">
        <v>35</v>
      </c>
      <c r="D135" s="205" t="s">
        <v>294</v>
      </c>
      <c r="E135" s="206" t="s">
        <v>288</v>
      </c>
      <c r="F135" s="206" t="s">
        <v>295</v>
      </c>
      <c r="G135" s="206" t="s">
        <v>296</v>
      </c>
      <c r="H135" s="206" t="s">
        <v>297</v>
      </c>
      <c r="X135" s="75"/>
      <c r="Y135" s="113"/>
    </row>
    <row r="136" spans="2:34" ht="13.5" customHeight="1" x14ac:dyDescent="0.25">
      <c r="B136" s="113"/>
      <c r="C136" s="730" t="s">
        <v>124</v>
      </c>
      <c r="D136" s="198" t="s">
        <v>263</v>
      </c>
      <c r="E136" s="125">
        <v>38045</v>
      </c>
      <c r="F136" s="196">
        <f>SUM(E63:E65)</f>
        <v>24031</v>
      </c>
      <c r="G136" s="221">
        <f>E136/F136*100</f>
        <v>158.3163413923682</v>
      </c>
      <c r="H136" s="732">
        <f>(E136+E137)/(F136+F137)*100</f>
        <v>185.7894059065934</v>
      </c>
      <c r="X136" s="75"/>
      <c r="Y136" s="113"/>
    </row>
    <row r="137" spans="2:34" ht="13.5" customHeight="1" x14ac:dyDescent="0.25">
      <c r="B137" s="113"/>
      <c r="C137" s="731"/>
      <c r="D137" s="198" t="s">
        <v>264</v>
      </c>
      <c r="E137" s="125">
        <v>48518</v>
      </c>
      <c r="F137" s="196">
        <f>SUM(F63:F65)</f>
        <v>22561</v>
      </c>
      <c r="G137" s="221">
        <f t="shared" ref="G137:G147" si="23">E137/F137*100</f>
        <v>215.05252426754132</v>
      </c>
      <c r="H137" s="733"/>
      <c r="X137" s="75"/>
      <c r="Y137" s="113"/>
    </row>
    <row r="138" spans="2:34" ht="13.5" customHeight="1" x14ac:dyDescent="0.25">
      <c r="B138" s="113"/>
      <c r="C138" s="730" t="s">
        <v>126</v>
      </c>
      <c r="D138" s="198" t="s">
        <v>263</v>
      </c>
      <c r="E138" s="125">
        <v>50559</v>
      </c>
      <c r="F138" s="196">
        <f>SUM(J63:J65)</f>
        <v>31121</v>
      </c>
      <c r="G138" s="221">
        <f t="shared" si="23"/>
        <v>162.45943253751486</v>
      </c>
      <c r="H138" s="732">
        <f>(E138+E139)/(F138+F139)*100</f>
        <v>194.82178660789739</v>
      </c>
      <c r="X138" s="75"/>
      <c r="Y138" s="113"/>
    </row>
    <row r="139" spans="2:34" ht="13.5" customHeight="1" x14ac:dyDescent="0.25">
      <c r="B139" s="113"/>
      <c r="C139" s="731"/>
      <c r="D139" s="198" t="s">
        <v>264</v>
      </c>
      <c r="E139" s="125">
        <v>67014</v>
      </c>
      <c r="F139" s="196">
        <f>SUM(K63:K65)</f>
        <v>29228</v>
      </c>
      <c r="G139" s="221">
        <f t="shared" si="23"/>
        <v>229.2801423292733</v>
      </c>
      <c r="H139" s="733"/>
      <c r="X139" s="75"/>
      <c r="Y139" s="113"/>
    </row>
    <row r="140" spans="2:34" ht="13.5" customHeight="1" x14ac:dyDescent="0.25">
      <c r="B140" s="113"/>
      <c r="C140" s="730" t="s">
        <v>127</v>
      </c>
      <c r="D140" s="198" t="s">
        <v>263</v>
      </c>
      <c r="E140" s="125">
        <v>34351</v>
      </c>
      <c r="F140" s="196">
        <f>SUM(O63:O65)</f>
        <v>20425</v>
      </c>
      <c r="G140" s="221">
        <f t="shared" si="23"/>
        <v>168.18115055079559</v>
      </c>
      <c r="H140" s="732">
        <f>(E140+E141)/(F140+F141)*100</f>
        <v>197.65393686957395</v>
      </c>
      <c r="X140" s="75"/>
      <c r="Y140" s="113"/>
    </row>
    <row r="141" spans="2:34" ht="13.5" customHeight="1" x14ac:dyDescent="0.25">
      <c r="B141" s="113"/>
      <c r="C141" s="731"/>
      <c r="D141" s="198" t="s">
        <v>264</v>
      </c>
      <c r="E141" s="125">
        <v>44422</v>
      </c>
      <c r="F141" s="196">
        <f>SUM(P63:P65)</f>
        <v>19429</v>
      </c>
      <c r="G141" s="221">
        <f t="shared" si="23"/>
        <v>228.63760358227393</v>
      </c>
      <c r="H141" s="733"/>
      <c r="X141" s="75"/>
      <c r="Y141" s="113"/>
    </row>
    <row r="142" spans="2:34" ht="13.5" customHeight="1" x14ac:dyDescent="0.25">
      <c r="B142" s="113"/>
      <c r="C142" s="730" t="s">
        <v>128</v>
      </c>
      <c r="D142" s="198" t="s">
        <v>263</v>
      </c>
      <c r="E142" s="125">
        <v>19129</v>
      </c>
      <c r="F142" s="196">
        <f>SUM(T63:T65)</f>
        <v>11029</v>
      </c>
      <c r="G142" s="221">
        <f t="shared" si="23"/>
        <v>173.44274186236285</v>
      </c>
      <c r="H142" s="732">
        <f>(E142+E143)/(F142+F143)*100</f>
        <v>202.90719519068196</v>
      </c>
      <c r="X142" s="75"/>
      <c r="Y142" s="113"/>
    </row>
    <row r="143" spans="2:34" ht="13.5" customHeight="1" x14ac:dyDescent="0.25">
      <c r="B143" s="113"/>
      <c r="C143" s="731"/>
      <c r="D143" s="198" t="s">
        <v>264</v>
      </c>
      <c r="E143" s="125">
        <v>24074</v>
      </c>
      <c r="F143" s="196">
        <f>SUM(U63:U65)</f>
        <v>10263</v>
      </c>
      <c r="G143" s="221">
        <f t="shared" si="23"/>
        <v>234.57078826853746</v>
      </c>
      <c r="H143" s="733"/>
      <c r="X143" s="75"/>
      <c r="Y143" s="113"/>
    </row>
    <row r="144" spans="2:34" ht="13.5" customHeight="1" x14ac:dyDescent="0.25">
      <c r="B144" s="113"/>
      <c r="C144" s="730" t="s">
        <v>135</v>
      </c>
      <c r="D144" s="198" t="s">
        <v>263</v>
      </c>
      <c r="E144" s="125">
        <v>22919</v>
      </c>
      <c r="F144" s="196">
        <f>SUM(Y63:Y65)</f>
        <v>12641</v>
      </c>
      <c r="G144" s="221">
        <f t="shared" si="23"/>
        <v>181.3068586346017</v>
      </c>
      <c r="H144" s="732">
        <f>(E144+E145)/(F144+F145)*100</f>
        <v>211.32113656601638</v>
      </c>
      <c r="X144" s="75"/>
      <c r="Y144" s="113"/>
    </row>
    <row r="145" spans="2:38" ht="13.5" customHeight="1" x14ac:dyDescent="0.25">
      <c r="B145" s="113"/>
      <c r="C145" s="731"/>
      <c r="D145" s="198" t="s">
        <v>264</v>
      </c>
      <c r="E145" s="125">
        <v>29290</v>
      </c>
      <c r="F145" s="196">
        <f>SUM(Z63:Z65)</f>
        <v>12065</v>
      </c>
      <c r="G145" s="221">
        <f t="shared" si="23"/>
        <v>242.76833816825527</v>
      </c>
      <c r="H145" s="733"/>
      <c r="X145" s="75"/>
      <c r="Y145" s="113"/>
    </row>
    <row r="146" spans="2:38" ht="13.5" customHeight="1" x14ac:dyDescent="0.25">
      <c r="B146" s="113"/>
      <c r="C146" s="734" t="s">
        <v>35</v>
      </c>
      <c r="D146" s="202" t="s">
        <v>263</v>
      </c>
      <c r="E146" s="200">
        <f>E136+E138+E140+E142+E144</f>
        <v>165003</v>
      </c>
      <c r="F146" s="200">
        <f>F136+F138+F140+F142+F144</f>
        <v>99247</v>
      </c>
      <c r="G146" s="222">
        <f t="shared" si="23"/>
        <v>166.25489939242496</v>
      </c>
      <c r="H146" s="736">
        <f>(E146+E147)/(F146+F147)*100</f>
        <v>196.2317096575083</v>
      </c>
      <c r="X146" s="75"/>
      <c r="Y146" s="113"/>
    </row>
    <row r="147" spans="2:38" ht="13.5" customHeight="1" x14ac:dyDescent="0.25">
      <c r="B147" s="113"/>
      <c r="C147" s="735"/>
      <c r="D147" s="202" t="s">
        <v>264</v>
      </c>
      <c r="E147" s="200">
        <f>E137+E139+E141+E143+E145</f>
        <v>213318</v>
      </c>
      <c r="F147" s="200">
        <f>F137+F139+F141+F143+F145</f>
        <v>93546</v>
      </c>
      <c r="G147" s="222">
        <f t="shared" si="23"/>
        <v>228.03540504137004</v>
      </c>
      <c r="H147" s="737"/>
      <c r="X147" s="75"/>
      <c r="Y147" s="113"/>
    </row>
    <row r="148" spans="2:38" x14ac:dyDescent="0.25">
      <c r="B148" s="113"/>
      <c r="X148" s="75"/>
      <c r="Y148" s="113"/>
    </row>
    <row r="149" spans="2:38" x14ac:dyDescent="0.25">
      <c r="B149" s="113"/>
      <c r="X149" s="75"/>
      <c r="Y149" s="113"/>
    </row>
    <row r="150" spans="2:38" s="24" customFormat="1" ht="12.75" customHeight="1" x14ac:dyDescent="0.25">
      <c r="B150" s="106"/>
      <c r="C150" s="738" t="s">
        <v>298</v>
      </c>
      <c r="D150" s="738"/>
      <c r="E150" s="738"/>
      <c r="F150" s="738"/>
      <c r="G150" s="738"/>
      <c r="H150" s="738"/>
      <c r="J150" s="738" t="s">
        <v>299</v>
      </c>
      <c r="K150" s="738"/>
      <c r="L150" s="738"/>
      <c r="M150" s="738"/>
      <c r="O150" s="708" t="s">
        <v>300</v>
      </c>
      <c r="P150" s="709"/>
      <c r="Q150" s="709"/>
      <c r="R150" s="710"/>
      <c r="T150" s="708" t="s">
        <v>301</v>
      </c>
      <c r="U150" s="709"/>
      <c r="V150" s="709"/>
      <c r="W150" s="710"/>
      <c r="X150" s="108"/>
      <c r="Y150" s="106"/>
    </row>
    <row r="151" spans="2:38" s="12" customFormat="1" ht="22.5" x14ac:dyDescent="0.2">
      <c r="B151" s="64"/>
      <c r="C151" s="564" t="s">
        <v>302</v>
      </c>
      <c r="D151" s="565" t="s">
        <v>303</v>
      </c>
      <c r="E151" s="566" t="s">
        <v>295</v>
      </c>
      <c r="F151" s="567" t="s">
        <v>304</v>
      </c>
      <c r="G151" s="568" t="s">
        <v>305</v>
      </c>
      <c r="H151" s="566" t="s">
        <v>134</v>
      </c>
      <c r="J151" s="566" t="s">
        <v>303</v>
      </c>
      <c r="K151" s="566" t="s">
        <v>295</v>
      </c>
      <c r="L151" s="567" t="s">
        <v>304</v>
      </c>
      <c r="M151" s="568" t="s">
        <v>305</v>
      </c>
      <c r="N151" s="569"/>
      <c r="O151" s="566" t="s">
        <v>303</v>
      </c>
      <c r="P151" s="566" t="s">
        <v>295</v>
      </c>
      <c r="Q151" s="567" t="s">
        <v>304</v>
      </c>
      <c r="R151" s="568" t="s">
        <v>305</v>
      </c>
      <c r="T151" s="566" t="s">
        <v>303</v>
      </c>
      <c r="U151" s="566" t="s">
        <v>295</v>
      </c>
      <c r="V151" s="567" t="s">
        <v>304</v>
      </c>
      <c r="W151" s="568" t="s">
        <v>305</v>
      </c>
      <c r="X151" s="66"/>
      <c r="Y151" s="64"/>
      <c r="AL151" s="569"/>
    </row>
    <row r="152" spans="2:38" s="12" customFormat="1" ht="12.75" customHeight="1" x14ac:dyDescent="0.2">
      <c r="B152" s="64"/>
      <c r="C152" s="570" t="s">
        <v>306</v>
      </c>
      <c r="D152" s="571">
        <f>J152+O152+T152+J158+O158</f>
        <v>378321</v>
      </c>
      <c r="E152" s="572">
        <f>K152+P152+U152+K158+P158</f>
        <v>192793</v>
      </c>
      <c r="F152" s="573">
        <f>L152+Q152+V152+L158+Q158</f>
        <v>954157</v>
      </c>
      <c r="G152" s="574">
        <f>(D152+E152)/F152*100</f>
        <v>59.855348752878193</v>
      </c>
      <c r="H152" s="229">
        <v>55.95</v>
      </c>
      <c r="J152" s="572">
        <v>86563</v>
      </c>
      <c r="K152" s="572">
        <v>46592</v>
      </c>
      <c r="L152" s="573">
        <f>G82-(D126+F136+F137)</f>
        <v>225731</v>
      </c>
      <c r="M152" s="574">
        <f>(J152+K152)/L152*100</f>
        <v>58.988353394084115</v>
      </c>
      <c r="N152" s="569"/>
      <c r="O152" s="572">
        <f>F126</f>
        <v>117573</v>
      </c>
      <c r="P152" s="572">
        <f>F138+F139</f>
        <v>60349</v>
      </c>
      <c r="Q152" s="573">
        <v>293306</v>
      </c>
      <c r="R152" s="574">
        <f>(O152+P152)/Q152*100</f>
        <v>60.660879763796174</v>
      </c>
      <c r="T152" s="572">
        <f>H126</f>
        <v>78773</v>
      </c>
      <c r="U152" s="572">
        <f>F140+F141</f>
        <v>39854</v>
      </c>
      <c r="V152" s="573">
        <f>Q82-(T152+U152)</f>
        <v>195551</v>
      </c>
      <c r="W152" s="574">
        <f>(T152+U152)/V152*100</f>
        <v>60.662947261839619</v>
      </c>
      <c r="X152" s="66"/>
      <c r="Y152" s="64"/>
      <c r="AL152" s="569"/>
    </row>
    <row r="153" spans="2:38" s="12" customFormat="1" ht="12.75" customHeight="1" x14ac:dyDescent="0.2">
      <c r="B153" s="64"/>
      <c r="C153" s="570" t="s">
        <v>307</v>
      </c>
      <c r="D153" s="283" t="s">
        <v>36</v>
      </c>
      <c r="E153" s="572">
        <v>192793</v>
      </c>
      <c r="F153" s="573">
        <v>954157</v>
      </c>
      <c r="G153" s="574">
        <f>E153/F153*100</f>
        <v>20.20558461552973</v>
      </c>
      <c r="H153" s="229">
        <v>20.95</v>
      </c>
      <c r="J153" s="229" t="s">
        <v>36</v>
      </c>
      <c r="K153" s="572">
        <v>46592</v>
      </c>
      <c r="L153" s="573">
        <v>225731</v>
      </c>
      <c r="M153" s="258">
        <v>20.64</v>
      </c>
      <c r="N153" s="569"/>
      <c r="O153" s="229" t="s">
        <v>36</v>
      </c>
      <c r="P153" s="572">
        <v>60349</v>
      </c>
      <c r="Q153" s="573">
        <v>293306</v>
      </c>
      <c r="R153" s="574">
        <f>P153/Q153*100</f>
        <v>20.575439984180342</v>
      </c>
      <c r="T153" s="229" t="s">
        <v>36</v>
      </c>
      <c r="U153" s="572">
        <v>39854</v>
      </c>
      <c r="V153" s="573">
        <v>195551</v>
      </c>
      <c r="W153" s="574">
        <f>U153/V153*100</f>
        <v>20.380361133412766</v>
      </c>
      <c r="X153" s="66"/>
      <c r="Y153" s="64"/>
      <c r="AL153" s="569"/>
    </row>
    <row r="154" spans="2:38" s="12" customFormat="1" ht="12.75" customHeight="1" x14ac:dyDescent="0.2">
      <c r="B154" s="64"/>
      <c r="C154" s="570" t="s">
        <v>308</v>
      </c>
      <c r="D154" s="571">
        <v>378321</v>
      </c>
      <c r="E154" s="229" t="s">
        <v>36</v>
      </c>
      <c r="F154" s="573">
        <v>954157</v>
      </c>
      <c r="G154" s="574">
        <f>D154/F154*100</f>
        <v>39.649764137348463</v>
      </c>
      <c r="H154" s="229">
        <v>35</v>
      </c>
      <c r="J154" s="572">
        <v>86563</v>
      </c>
      <c r="K154" s="229" t="s">
        <v>36</v>
      </c>
      <c r="L154" s="573">
        <v>225731</v>
      </c>
      <c r="M154" s="258">
        <v>38.340000000000003</v>
      </c>
      <c r="N154" s="569"/>
      <c r="O154" s="572">
        <v>117573</v>
      </c>
      <c r="P154" s="419" t="s">
        <v>36</v>
      </c>
      <c r="Q154" s="573">
        <v>293306</v>
      </c>
      <c r="R154" s="574">
        <f>O154/Q154*100</f>
        <v>40.085439779615825</v>
      </c>
      <c r="T154" s="572">
        <v>78773</v>
      </c>
      <c r="U154" s="229" t="s">
        <v>36</v>
      </c>
      <c r="V154" s="573">
        <v>195551</v>
      </c>
      <c r="W154" s="574">
        <f>T154/V154*100</f>
        <v>40.282586128426857</v>
      </c>
      <c r="X154" s="66"/>
      <c r="Y154" s="64"/>
      <c r="AL154" s="569"/>
    </row>
    <row r="155" spans="2:38" s="12" customFormat="1" ht="12.75" customHeight="1" x14ac:dyDescent="0.2">
      <c r="B155" s="64"/>
      <c r="X155" s="66"/>
      <c r="Y155" s="64"/>
    </row>
    <row r="156" spans="2:38" s="12" customFormat="1" ht="12.75" customHeight="1" x14ac:dyDescent="0.2">
      <c r="B156" s="64"/>
      <c r="J156" s="708" t="s">
        <v>309</v>
      </c>
      <c r="K156" s="709"/>
      <c r="L156" s="709"/>
      <c r="M156" s="710"/>
      <c r="N156" s="24"/>
      <c r="O156" s="738" t="s">
        <v>310</v>
      </c>
      <c r="P156" s="738"/>
      <c r="Q156" s="738"/>
      <c r="R156" s="738"/>
      <c r="X156" s="66"/>
      <c r="Y156" s="64"/>
    </row>
    <row r="157" spans="2:38" s="12" customFormat="1" ht="21" customHeight="1" x14ac:dyDescent="0.2">
      <c r="B157" s="64"/>
      <c r="C157" s="742" t="s">
        <v>1665</v>
      </c>
      <c r="D157" s="742"/>
      <c r="E157" s="742"/>
      <c r="J157" s="566" t="s">
        <v>303</v>
      </c>
      <c r="K157" s="566" t="s">
        <v>295</v>
      </c>
      <c r="L157" s="567" t="s">
        <v>304</v>
      </c>
      <c r="M157" s="568" t="s">
        <v>305</v>
      </c>
      <c r="O157" s="566" t="s">
        <v>303</v>
      </c>
      <c r="P157" s="566" t="s">
        <v>295</v>
      </c>
      <c r="Q157" s="567" t="s">
        <v>304</v>
      </c>
      <c r="R157" s="568" t="s">
        <v>305</v>
      </c>
      <c r="X157" s="66"/>
      <c r="Y157" s="64"/>
    </row>
    <row r="158" spans="2:38" s="12" customFormat="1" ht="12.75" customHeight="1" x14ac:dyDescent="0.2">
      <c r="B158" s="64"/>
      <c r="C158" s="226" t="s">
        <v>311</v>
      </c>
      <c r="D158" s="227">
        <v>2018</v>
      </c>
      <c r="E158" s="502">
        <v>2019</v>
      </c>
      <c r="J158" s="572">
        <f>J126</f>
        <v>43203</v>
      </c>
      <c r="K158" s="572">
        <f>F142+F143</f>
        <v>21292</v>
      </c>
      <c r="L158" s="573">
        <f>V82-(J158+K158)</f>
        <v>109305</v>
      </c>
      <c r="M158" s="574">
        <f>(J158+K158)/L158*100</f>
        <v>59.00462009972096</v>
      </c>
      <c r="O158" s="572">
        <f>L126</f>
        <v>52209</v>
      </c>
      <c r="P158" s="572">
        <f>F144+F145</f>
        <v>24706</v>
      </c>
      <c r="Q158" s="573">
        <f>AA82-(O158+P158)</f>
        <v>130264</v>
      </c>
      <c r="R158" s="574">
        <f>(O158+P158)/Q158*100</f>
        <v>59.045476877725235</v>
      </c>
      <c r="X158" s="66"/>
      <c r="Y158" s="64"/>
    </row>
    <row r="159" spans="2:38" s="12" customFormat="1" ht="12.75" customHeight="1" x14ac:dyDescent="0.2">
      <c r="B159" s="64"/>
      <c r="C159" s="228" t="s">
        <v>124</v>
      </c>
      <c r="D159" s="229">
        <v>144.31</v>
      </c>
      <c r="E159" s="142">
        <v>147.38999397227246</v>
      </c>
      <c r="J159" s="572" t="s">
        <v>36</v>
      </c>
      <c r="K159" s="572">
        <v>21292</v>
      </c>
      <c r="L159" s="573">
        <v>109305</v>
      </c>
      <c r="M159" s="574">
        <f>K159/L159*100</f>
        <v>19.479438269063628</v>
      </c>
      <c r="O159" s="229" t="s">
        <v>36</v>
      </c>
      <c r="P159" s="572">
        <v>24706</v>
      </c>
      <c r="Q159" s="573">
        <v>130264</v>
      </c>
      <c r="R159" s="574">
        <f>P159/Q159*100</f>
        <v>18.966099613093409</v>
      </c>
      <c r="X159" s="66"/>
      <c r="Y159" s="64"/>
    </row>
    <row r="160" spans="2:38" s="12" customFormat="1" ht="12.75" customHeight="1" x14ac:dyDescent="0.2">
      <c r="B160" s="64"/>
      <c r="C160" s="228" t="s">
        <v>126</v>
      </c>
      <c r="D160" s="229">
        <v>145.09</v>
      </c>
      <c r="E160" s="142">
        <v>147.07775250610732</v>
      </c>
      <c r="J160" s="572">
        <v>43203</v>
      </c>
      <c r="K160" s="572" t="s">
        <v>36</v>
      </c>
      <c r="L160" s="573">
        <v>109305</v>
      </c>
      <c r="M160" s="574">
        <f>J160/L160*100</f>
        <v>39.525181830657338</v>
      </c>
      <c r="O160" s="572">
        <v>52209</v>
      </c>
      <c r="P160" s="229" t="s">
        <v>36</v>
      </c>
      <c r="Q160" s="573">
        <v>130264</v>
      </c>
      <c r="R160" s="574">
        <f>O160/Q160*100</f>
        <v>40.07937726463183</v>
      </c>
      <c r="X160" s="66"/>
      <c r="Y160" s="64"/>
    </row>
    <row r="161" spans="2:28" s="12" customFormat="1" ht="12.75" customHeight="1" x14ac:dyDescent="0.2">
      <c r="B161" s="64"/>
      <c r="C161" s="228" t="s">
        <v>127</v>
      </c>
      <c r="D161" s="229">
        <v>137.37</v>
      </c>
      <c r="E161" s="142">
        <v>139.48441614108137</v>
      </c>
      <c r="X161" s="66"/>
      <c r="Y161" s="64"/>
    </row>
    <row r="162" spans="2:28" s="12" customFormat="1" ht="12.75" customHeight="1" x14ac:dyDescent="0.2">
      <c r="B162" s="64"/>
      <c r="C162" s="228" t="s">
        <v>128</v>
      </c>
      <c r="D162" s="229">
        <v>139.91999999999999</v>
      </c>
      <c r="E162" s="142">
        <v>141.39263708840352</v>
      </c>
      <c r="F162" s="575"/>
      <c r="X162" s="66"/>
      <c r="Y162" s="64"/>
    </row>
    <row r="163" spans="2:28" s="12" customFormat="1" ht="12.75" customHeight="1" x14ac:dyDescent="0.2">
      <c r="B163" s="64"/>
      <c r="C163" s="228" t="s">
        <v>135</v>
      </c>
      <c r="D163" s="229">
        <v>141.55000000000001</v>
      </c>
      <c r="E163" s="142">
        <v>143.22043392210313</v>
      </c>
      <c r="X163" s="66"/>
      <c r="Y163" s="64"/>
    </row>
    <row r="164" spans="2:28" s="12" customFormat="1" ht="12.75" customHeight="1" x14ac:dyDescent="0.2">
      <c r="B164" s="64"/>
      <c r="C164" s="503" t="s">
        <v>35</v>
      </c>
      <c r="D164" s="503">
        <v>142.22</v>
      </c>
      <c r="E164" s="143">
        <v>144.5</v>
      </c>
      <c r="X164" s="66"/>
      <c r="Y164" s="64"/>
    </row>
    <row r="165" spans="2:28" x14ac:dyDescent="0.25">
      <c r="B165" s="113"/>
      <c r="X165" s="75"/>
      <c r="Y165" s="113"/>
    </row>
    <row r="166" spans="2:28" ht="15.75" thickBot="1" x14ac:dyDescent="0.3">
      <c r="B166" s="634" t="s">
        <v>1573</v>
      </c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9"/>
      <c r="Y166" s="113"/>
    </row>
    <row r="168" spans="2:28" x14ac:dyDescent="0.25">
      <c r="C168" s="694" t="s">
        <v>312</v>
      </c>
      <c r="D168" s="695"/>
      <c r="E168" s="695"/>
      <c r="F168" s="695"/>
      <c r="G168" s="695"/>
      <c r="H168" s="695"/>
      <c r="I168" s="695"/>
      <c r="J168" s="695"/>
      <c r="K168" s="695"/>
      <c r="L168" s="695"/>
      <c r="M168" s="695"/>
      <c r="N168" s="695"/>
      <c r="O168" s="695"/>
      <c r="P168" s="695"/>
      <c r="Q168" s="695"/>
      <c r="R168" s="695"/>
      <c r="S168" s="695"/>
      <c r="T168" s="695"/>
      <c r="U168" s="695"/>
      <c r="V168" s="695"/>
      <c r="W168" s="695"/>
      <c r="X168" s="695"/>
      <c r="Y168" s="695"/>
      <c r="Z168" s="695"/>
      <c r="AA168" s="695"/>
      <c r="AB168" s="743"/>
    </row>
    <row r="169" spans="2:28" x14ac:dyDescent="0.25">
      <c r="C169" s="113"/>
      <c r="AB169" s="75"/>
    </row>
    <row r="170" spans="2:28" s="561" customFormat="1" x14ac:dyDescent="0.25">
      <c r="C170" s="562"/>
      <c r="D170" s="722" t="s">
        <v>124</v>
      </c>
      <c r="E170" s="744"/>
      <c r="F170" s="744"/>
      <c r="G170" s="744"/>
      <c r="I170" s="722" t="s">
        <v>126</v>
      </c>
      <c r="J170" s="744"/>
      <c r="K170" s="744"/>
      <c r="L170" s="744"/>
      <c r="N170" s="722" t="s">
        <v>127</v>
      </c>
      <c r="O170" s="744"/>
      <c r="P170" s="744"/>
      <c r="Q170" s="744"/>
      <c r="S170" s="722" t="s">
        <v>128</v>
      </c>
      <c r="T170" s="744"/>
      <c r="U170" s="744"/>
      <c r="V170" s="744"/>
      <c r="X170" s="722" t="s">
        <v>135</v>
      </c>
      <c r="Y170" s="744"/>
      <c r="Z170" s="744"/>
      <c r="AA170" s="744"/>
      <c r="AB170" s="563"/>
    </row>
    <row r="171" spans="2:28" ht="22.5" x14ac:dyDescent="0.25">
      <c r="C171" s="113"/>
      <c r="D171" s="421" t="s">
        <v>262</v>
      </c>
      <c r="E171" s="498" t="s">
        <v>263</v>
      </c>
      <c r="F171" s="418" t="s">
        <v>264</v>
      </c>
      <c r="G171" s="418" t="s">
        <v>265</v>
      </c>
      <c r="I171" s="421" t="s">
        <v>262</v>
      </c>
      <c r="J171" s="498" t="s">
        <v>263</v>
      </c>
      <c r="K171" s="418" t="s">
        <v>264</v>
      </c>
      <c r="L171" s="418" t="s">
        <v>265</v>
      </c>
      <c r="N171" s="421" t="s">
        <v>262</v>
      </c>
      <c r="O171" s="498" t="s">
        <v>263</v>
      </c>
      <c r="P171" s="418" t="s">
        <v>264</v>
      </c>
      <c r="Q171" s="418" t="s">
        <v>265</v>
      </c>
      <c r="S171" s="421" t="s">
        <v>262</v>
      </c>
      <c r="T171" s="498" t="s">
        <v>263</v>
      </c>
      <c r="U171" s="418" t="s">
        <v>264</v>
      </c>
      <c r="V171" s="418" t="s">
        <v>265</v>
      </c>
      <c r="X171" s="421" t="s">
        <v>262</v>
      </c>
      <c r="Y171" s="498" t="s">
        <v>263</v>
      </c>
      <c r="Z171" s="418" t="s">
        <v>264</v>
      </c>
      <c r="AA171" s="418" t="s">
        <v>265</v>
      </c>
      <c r="AB171" s="75"/>
    </row>
    <row r="172" spans="2:28" x14ac:dyDescent="0.25">
      <c r="C172" s="113"/>
      <c r="D172" s="413" t="s">
        <v>266</v>
      </c>
      <c r="E172" s="209">
        <v>939</v>
      </c>
      <c r="F172" s="125">
        <v>857</v>
      </c>
      <c r="G172" s="125">
        <f>E172+F172</f>
        <v>1796</v>
      </c>
      <c r="I172" s="413" t="s">
        <v>266</v>
      </c>
      <c r="J172" s="209">
        <v>1330</v>
      </c>
      <c r="K172" s="125">
        <v>1253</v>
      </c>
      <c r="L172" s="125">
        <f>J172+K172</f>
        <v>2583</v>
      </c>
      <c r="N172" s="413" t="s">
        <v>266</v>
      </c>
      <c r="O172" s="209">
        <v>937</v>
      </c>
      <c r="P172" s="125">
        <v>888</v>
      </c>
      <c r="Q172" s="125">
        <f>O172+P172</f>
        <v>1825</v>
      </c>
      <c r="S172" s="413" t="s">
        <v>266</v>
      </c>
      <c r="T172" s="209">
        <v>554</v>
      </c>
      <c r="U172" s="125">
        <v>538</v>
      </c>
      <c r="V172" s="125">
        <f>T172+U172</f>
        <v>1092</v>
      </c>
      <c r="X172" s="413" t="s">
        <v>266</v>
      </c>
      <c r="Y172" s="209">
        <v>401</v>
      </c>
      <c r="Z172" s="125">
        <v>362</v>
      </c>
      <c r="AA172" s="125">
        <f>Y172+Z172</f>
        <v>763</v>
      </c>
      <c r="AB172" s="75"/>
    </row>
    <row r="173" spans="2:28" x14ac:dyDescent="0.25">
      <c r="C173" s="113"/>
      <c r="D173" s="413" t="s">
        <v>267</v>
      </c>
      <c r="E173" s="209">
        <v>862</v>
      </c>
      <c r="F173" s="125">
        <v>819</v>
      </c>
      <c r="G173" s="125">
        <f t="shared" ref="G173:G190" si="24">E173+F173</f>
        <v>1681</v>
      </c>
      <c r="I173" s="413" t="s">
        <v>267</v>
      </c>
      <c r="J173" s="209">
        <v>1305</v>
      </c>
      <c r="K173" s="125">
        <v>1281</v>
      </c>
      <c r="L173" s="125">
        <f t="shared" ref="L173:L190" si="25">J173+K173</f>
        <v>2586</v>
      </c>
      <c r="N173" s="413" t="s">
        <v>267</v>
      </c>
      <c r="O173" s="209">
        <v>900</v>
      </c>
      <c r="P173" s="125">
        <v>839</v>
      </c>
      <c r="Q173" s="125">
        <f t="shared" ref="Q173:Q190" si="26">O173+P173</f>
        <v>1739</v>
      </c>
      <c r="S173" s="413" t="s">
        <v>267</v>
      </c>
      <c r="T173" s="209">
        <v>581</v>
      </c>
      <c r="U173" s="125">
        <v>524</v>
      </c>
      <c r="V173" s="125">
        <f t="shared" ref="V173:V190" si="27">T173+U173</f>
        <v>1105</v>
      </c>
      <c r="X173" s="413" t="s">
        <v>267</v>
      </c>
      <c r="Y173" s="209">
        <v>390</v>
      </c>
      <c r="Z173" s="125">
        <v>369</v>
      </c>
      <c r="AA173" s="125">
        <f t="shared" ref="AA173:AA190" si="28">Y173+Z173</f>
        <v>759</v>
      </c>
      <c r="AB173" s="75"/>
    </row>
    <row r="174" spans="2:28" x14ac:dyDescent="0.25">
      <c r="C174" s="113"/>
      <c r="D174" s="413" t="s">
        <v>268</v>
      </c>
      <c r="E174" s="209">
        <v>724</v>
      </c>
      <c r="F174" s="125">
        <v>671</v>
      </c>
      <c r="G174" s="125">
        <f t="shared" si="24"/>
        <v>1395</v>
      </c>
      <c r="I174" s="413" t="s">
        <v>268</v>
      </c>
      <c r="J174" s="209">
        <v>1075</v>
      </c>
      <c r="K174" s="125">
        <v>996</v>
      </c>
      <c r="L174" s="125">
        <f t="shared" si="25"/>
        <v>2071</v>
      </c>
      <c r="N174" s="413" t="s">
        <v>268</v>
      </c>
      <c r="O174" s="209">
        <v>749</v>
      </c>
      <c r="P174" s="125">
        <v>688</v>
      </c>
      <c r="Q174" s="125">
        <f t="shared" si="26"/>
        <v>1437</v>
      </c>
      <c r="S174" s="413" t="s">
        <v>268</v>
      </c>
      <c r="T174" s="209">
        <v>491</v>
      </c>
      <c r="U174" s="125">
        <v>424</v>
      </c>
      <c r="V174" s="125">
        <f t="shared" si="27"/>
        <v>915</v>
      </c>
      <c r="X174" s="413" t="s">
        <v>268</v>
      </c>
      <c r="Y174" s="209">
        <v>327</v>
      </c>
      <c r="Z174" s="125">
        <v>291</v>
      </c>
      <c r="AA174" s="125">
        <f t="shared" si="28"/>
        <v>618</v>
      </c>
      <c r="AB174" s="75"/>
    </row>
    <row r="175" spans="2:28" x14ac:dyDescent="0.25">
      <c r="C175" s="113"/>
      <c r="D175" s="413" t="s">
        <v>269</v>
      </c>
      <c r="E175" s="209">
        <v>800</v>
      </c>
      <c r="F175" s="125">
        <v>576</v>
      </c>
      <c r="G175" s="125">
        <f t="shared" si="24"/>
        <v>1376</v>
      </c>
      <c r="I175" s="413" t="s">
        <v>269</v>
      </c>
      <c r="J175" s="209">
        <v>994</v>
      </c>
      <c r="K175" s="125">
        <v>784</v>
      </c>
      <c r="L175" s="125">
        <f t="shared" si="25"/>
        <v>1778</v>
      </c>
      <c r="N175" s="413" t="s">
        <v>269</v>
      </c>
      <c r="O175" s="209">
        <v>761</v>
      </c>
      <c r="P175" s="125">
        <v>641</v>
      </c>
      <c r="Q175" s="125">
        <f t="shared" si="26"/>
        <v>1402</v>
      </c>
      <c r="S175" s="413" t="s">
        <v>269</v>
      </c>
      <c r="T175" s="209">
        <v>482</v>
      </c>
      <c r="U175" s="125">
        <v>354</v>
      </c>
      <c r="V175" s="125">
        <f t="shared" si="27"/>
        <v>836</v>
      </c>
      <c r="X175" s="413" t="s">
        <v>269</v>
      </c>
      <c r="Y175" s="209">
        <v>377</v>
      </c>
      <c r="Z175" s="125">
        <v>277</v>
      </c>
      <c r="AA175" s="125">
        <f t="shared" si="28"/>
        <v>654</v>
      </c>
      <c r="AB175" s="75"/>
    </row>
    <row r="176" spans="2:28" x14ac:dyDescent="0.25">
      <c r="C176" s="113"/>
      <c r="D176" s="413" t="s">
        <v>270</v>
      </c>
      <c r="E176" s="209">
        <v>1254</v>
      </c>
      <c r="F176" s="125">
        <v>838</v>
      </c>
      <c r="G176" s="125">
        <f t="shared" si="24"/>
        <v>2092</v>
      </c>
      <c r="I176" s="413" t="s">
        <v>270</v>
      </c>
      <c r="J176" s="209">
        <v>1696</v>
      </c>
      <c r="K176" s="125">
        <v>1208</v>
      </c>
      <c r="L176" s="125">
        <f t="shared" si="25"/>
        <v>2904</v>
      </c>
      <c r="N176" s="413" t="s">
        <v>270</v>
      </c>
      <c r="O176" s="209">
        <v>1061</v>
      </c>
      <c r="P176" s="125">
        <v>897</v>
      </c>
      <c r="Q176" s="125">
        <f t="shared" si="26"/>
        <v>1958</v>
      </c>
      <c r="S176" s="413" t="s">
        <v>270</v>
      </c>
      <c r="T176" s="209">
        <v>771</v>
      </c>
      <c r="U176" s="125">
        <v>534</v>
      </c>
      <c r="V176" s="125">
        <f t="shared" si="27"/>
        <v>1305</v>
      </c>
      <c r="X176" s="413" t="s">
        <v>270</v>
      </c>
      <c r="Y176" s="209">
        <v>594</v>
      </c>
      <c r="Z176" s="125">
        <v>358</v>
      </c>
      <c r="AA176" s="125">
        <f t="shared" si="28"/>
        <v>952</v>
      </c>
      <c r="AB176" s="75"/>
    </row>
    <row r="177" spans="3:28" x14ac:dyDescent="0.25">
      <c r="C177" s="113"/>
      <c r="D177" s="413" t="s">
        <v>271</v>
      </c>
      <c r="E177" s="209">
        <v>1280</v>
      </c>
      <c r="F177" s="125">
        <v>1314</v>
      </c>
      <c r="G177" s="125">
        <f t="shared" si="24"/>
        <v>2594</v>
      </c>
      <c r="I177" s="413" t="s">
        <v>271</v>
      </c>
      <c r="J177" s="209">
        <v>1773</v>
      </c>
      <c r="K177" s="125">
        <v>1845</v>
      </c>
      <c r="L177" s="125">
        <f t="shared" si="25"/>
        <v>3618</v>
      </c>
      <c r="N177" s="413" t="s">
        <v>271</v>
      </c>
      <c r="O177" s="209">
        <v>1496</v>
      </c>
      <c r="P177" s="125">
        <v>1412</v>
      </c>
      <c r="Q177" s="125">
        <f t="shared" si="26"/>
        <v>2908</v>
      </c>
      <c r="S177" s="413" t="s">
        <v>271</v>
      </c>
      <c r="T177" s="209">
        <v>834</v>
      </c>
      <c r="U177" s="125">
        <v>810</v>
      </c>
      <c r="V177" s="125">
        <f t="shared" si="27"/>
        <v>1644</v>
      </c>
      <c r="X177" s="413" t="s">
        <v>271</v>
      </c>
      <c r="Y177" s="209">
        <v>657</v>
      </c>
      <c r="Z177" s="125">
        <v>593</v>
      </c>
      <c r="AA177" s="125">
        <f t="shared" si="28"/>
        <v>1250</v>
      </c>
      <c r="AB177" s="75"/>
    </row>
    <row r="178" spans="3:28" x14ac:dyDescent="0.25">
      <c r="C178" s="113"/>
      <c r="D178" s="413" t="s">
        <v>272</v>
      </c>
      <c r="E178" s="209">
        <v>1376</v>
      </c>
      <c r="F178" s="125">
        <v>1651</v>
      </c>
      <c r="G178" s="125">
        <f t="shared" si="24"/>
        <v>3027</v>
      </c>
      <c r="I178" s="413" t="s">
        <v>272</v>
      </c>
      <c r="J178" s="209">
        <v>2309</v>
      </c>
      <c r="K178" s="125">
        <v>2457</v>
      </c>
      <c r="L178" s="125">
        <f t="shared" si="25"/>
        <v>4766</v>
      </c>
      <c r="N178" s="413" t="s">
        <v>272</v>
      </c>
      <c r="O178" s="209">
        <v>1665</v>
      </c>
      <c r="P178" s="125">
        <v>1741</v>
      </c>
      <c r="Q178" s="125">
        <f t="shared" si="26"/>
        <v>3406</v>
      </c>
      <c r="S178" s="413" t="s">
        <v>272</v>
      </c>
      <c r="T178" s="209">
        <v>1005</v>
      </c>
      <c r="U178" s="125">
        <v>1093</v>
      </c>
      <c r="V178" s="125">
        <f t="shared" si="27"/>
        <v>2098</v>
      </c>
      <c r="X178" s="413" t="s">
        <v>272</v>
      </c>
      <c r="Y178" s="209">
        <v>645</v>
      </c>
      <c r="Z178" s="125">
        <v>878</v>
      </c>
      <c r="AA178" s="125">
        <f t="shared" si="28"/>
        <v>1523</v>
      </c>
      <c r="AB178" s="75"/>
    </row>
    <row r="179" spans="3:28" x14ac:dyDescent="0.25">
      <c r="C179" s="113"/>
      <c r="D179" s="413" t="s">
        <v>273</v>
      </c>
      <c r="E179" s="209">
        <v>1418</v>
      </c>
      <c r="F179" s="125">
        <v>1722</v>
      </c>
      <c r="G179" s="125">
        <f t="shared" si="24"/>
        <v>3140</v>
      </c>
      <c r="I179" s="413" t="s">
        <v>273</v>
      </c>
      <c r="J179" s="209">
        <v>2380</v>
      </c>
      <c r="K179" s="125">
        <v>2563</v>
      </c>
      <c r="L179" s="125">
        <f t="shared" si="25"/>
        <v>4943</v>
      </c>
      <c r="N179" s="413" t="s">
        <v>273</v>
      </c>
      <c r="O179" s="209">
        <v>1590</v>
      </c>
      <c r="P179" s="125">
        <v>1741</v>
      </c>
      <c r="Q179" s="125">
        <f t="shared" si="26"/>
        <v>3331</v>
      </c>
      <c r="S179" s="413" t="s">
        <v>273</v>
      </c>
      <c r="T179" s="209">
        <v>955</v>
      </c>
      <c r="U179" s="125">
        <v>1037</v>
      </c>
      <c r="V179" s="125">
        <f t="shared" si="27"/>
        <v>1992</v>
      </c>
      <c r="X179" s="413" t="s">
        <v>273</v>
      </c>
      <c r="Y179" s="209">
        <v>668</v>
      </c>
      <c r="Z179" s="125">
        <v>892</v>
      </c>
      <c r="AA179" s="125">
        <f t="shared" si="28"/>
        <v>1560</v>
      </c>
      <c r="AB179" s="75"/>
    </row>
    <row r="180" spans="3:28" x14ac:dyDescent="0.25">
      <c r="C180" s="113"/>
      <c r="D180" s="413" t="s">
        <v>274</v>
      </c>
      <c r="E180" s="209">
        <v>1362</v>
      </c>
      <c r="F180" s="125">
        <v>1677</v>
      </c>
      <c r="G180" s="125">
        <f t="shared" si="24"/>
        <v>3039</v>
      </c>
      <c r="I180" s="413" t="s">
        <v>274</v>
      </c>
      <c r="J180" s="209">
        <v>2166</v>
      </c>
      <c r="K180" s="125">
        <v>2414</v>
      </c>
      <c r="L180" s="125">
        <f t="shared" si="25"/>
        <v>4580</v>
      </c>
      <c r="N180" s="413" t="s">
        <v>274</v>
      </c>
      <c r="O180" s="209">
        <v>1406</v>
      </c>
      <c r="P180" s="125">
        <v>1593</v>
      </c>
      <c r="Q180" s="125">
        <f t="shared" si="26"/>
        <v>2999</v>
      </c>
      <c r="S180" s="413" t="s">
        <v>274</v>
      </c>
      <c r="T180" s="209">
        <v>919</v>
      </c>
      <c r="U180" s="125">
        <v>1082</v>
      </c>
      <c r="V180" s="125">
        <f t="shared" si="27"/>
        <v>2001</v>
      </c>
      <c r="X180" s="413" t="s">
        <v>274</v>
      </c>
      <c r="Y180" s="209">
        <v>583</v>
      </c>
      <c r="Z180" s="125">
        <v>876</v>
      </c>
      <c r="AA180" s="125">
        <f t="shared" si="28"/>
        <v>1459</v>
      </c>
      <c r="AB180" s="75"/>
    </row>
    <row r="181" spans="3:28" x14ac:dyDescent="0.25">
      <c r="C181" s="113"/>
      <c r="D181" s="413" t="s">
        <v>275</v>
      </c>
      <c r="E181" s="209">
        <v>1130</v>
      </c>
      <c r="F181" s="125">
        <v>1508</v>
      </c>
      <c r="G181" s="125">
        <f t="shared" si="24"/>
        <v>2638</v>
      </c>
      <c r="I181" s="413" t="s">
        <v>275</v>
      </c>
      <c r="J181" s="209">
        <v>1670</v>
      </c>
      <c r="K181" s="125">
        <v>2143</v>
      </c>
      <c r="L181" s="125">
        <f t="shared" si="25"/>
        <v>3813</v>
      </c>
      <c r="N181" s="413" t="s">
        <v>275</v>
      </c>
      <c r="O181" s="209">
        <v>1051</v>
      </c>
      <c r="P181" s="125">
        <v>1372</v>
      </c>
      <c r="Q181" s="125">
        <f t="shared" si="26"/>
        <v>2423</v>
      </c>
      <c r="S181" s="413" t="s">
        <v>275</v>
      </c>
      <c r="T181" s="209">
        <v>703</v>
      </c>
      <c r="U181" s="125">
        <v>916</v>
      </c>
      <c r="V181" s="125">
        <f t="shared" si="27"/>
        <v>1619</v>
      </c>
      <c r="X181" s="413" t="s">
        <v>275</v>
      </c>
      <c r="Y181" s="209">
        <v>459</v>
      </c>
      <c r="Z181" s="125">
        <v>794</v>
      </c>
      <c r="AA181" s="125">
        <f t="shared" si="28"/>
        <v>1253</v>
      </c>
      <c r="AB181" s="75"/>
    </row>
    <row r="182" spans="3:28" x14ac:dyDescent="0.25">
      <c r="C182" s="113"/>
      <c r="D182" s="413" t="s">
        <v>276</v>
      </c>
      <c r="E182" s="209">
        <v>844</v>
      </c>
      <c r="F182" s="125">
        <v>1335</v>
      </c>
      <c r="G182" s="125">
        <f t="shared" si="24"/>
        <v>2179</v>
      </c>
      <c r="I182" s="413" t="s">
        <v>276</v>
      </c>
      <c r="J182" s="209">
        <v>1216</v>
      </c>
      <c r="K182" s="125">
        <v>2030</v>
      </c>
      <c r="L182" s="125">
        <f t="shared" si="25"/>
        <v>3246</v>
      </c>
      <c r="N182" s="413" t="s">
        <v>276</v>
      </c>
      <c r="O182" s="209">
        <v>848</v>
      </c>
      <c r="P182" s="125">
        <v>1168</v>
      </c>
      <c r="Q182" s="125">
        <f t="shared" si="26"/>
        <v>2016</v>
      </c>
      <c r="S182" s="413" t="s">
        <v>276</v>
      </c>
      <c r="T182" s="209">
        <v>485</v>
      </c>
      <c r="U182" s="125">
        <v>755</v>
      </c>
      <c r="V182" s="125">
        <f t="shared" si="27"/>
        <v>1240</v>
      </c>
      <c r="X182" s="413" t="s">
        <v>276</v>
      </c>
      <c r="Y182" s="209">
        <v>360</v>
      </c>
      <c r="Z182" s="125">
        <v>684</v>
      </c>
      <c r="AA182" s="125">
        <f t="shared" si="28"/>
        <v>1044</v>
      </c>
      <c r="AB182" s="75"/>
    </row>
    <row r="183" spans="3:28" x14ac:dyDescent="0.25">
      <c r="C183" s="113"/>
      <c r="D183" s="413" t="s">
        <v>277</v>
      </c>
      <c r="E183" s="209">
        <v>611</v>
      </c>
      <c r="F183" s="125">
        <v>1309</v>
      </c>
      <c r="G183" s="125">
        <f t="shared" si="24"/>
        <v>1920</v>
      </c>
      <c r="I183" s="413" t="s">
        <v>277</v>
      </c>
      <c r="J183" s="209">
        <v>818</v>
      </c>
      <c r="K183" s="125">
        <v>1674</v>
      </c>
      <c r="L183" s="125">
        <f t="shared" si="25"/>
        <v>2492</v>
      </c>
      <c r="N183" s="413" t="s">
        <v>277</v>
      </c>
      <c r="O183" s="209">
        <v>596</v>
      </c>
      <c r="P183" s="125">
        <v>997</v>
      </c>
      <c r="Q183" s="125">
        <f t="shared" si="26"/>
        <v>1593</v>
      </c>
      <c r="S183" s="413" t="s">
        <v>277</v>
      </c>
      <c r="T183" s="209">
        <v>333</v>
      </c>
      <c r="U183" s="125">
        <v>632</v>
      </c>
      <c r="V183" s="125">
        <f t="shared" si="27"/>
        <v>965</v>
      </c>
      <c r="X183" s="413" t="s">
        <v>277</v>
      </c>
      <c r="Y183" s="209">
        <v>255</v>
      </c>
      <c r="Z183" s="125">
        <v>653</v>
      </c>
      <c r="AA183" s="125">
        <f t="shared" si="28"/>
        <v>908</v>
      </c>
      <c r="AB183" s="75"/>
    </row>
    <row r="184" spans="3:28" x14ac:dyDescent="0.25">
      <c r="C184" s="113"/>
      <c r="D184" s="413" t="s">
        <v>278</v>
      </c>
      <c r="E184" s="209">
        <v>397</v>
      </c>
      <c r="F184" s="125">
        <v>985</v>
      </c>
      <c r="G184" s="125">
        <f t="shared" si="24"/>
        <v>1382</v>
      </c>
      <c r="I184" s="413" t="s">
        <v>278</v>
      </c>
      <c r="J184" s="209">
        <v>542</v>
      </c>
      <c r="K184" s="125">
        <v>1444</v>
      </c>
      <c r="L184" s="125">
        <f t="shared" si="25"/>
        <v>1986</v>
      </c>
      <c r="N184" s="413" t="s">
        <v>278</v>
      </c>
      <c r="O184" s="209">
        <v>362</v>
      </c>
      <c r="P184" s="125">
        <v>802</v>
      </c>
      <c r="Q184" s="125">
        <f t="shared" si="26"/>
        <v>1164</v>
      </c>
      <c r="S184" s="413" t="s">
        <v>278</v>
      </c>
      <c r="T184" s="209">
        <v>218</v>
      </c>
      <c r="U184" s="125">
        <v>490</v>
      </c>
      <c r="V184" s="125">
        <f t="shared" si="27"/>
        <v>708</v>
      </c>
      <c r="X184" s="413" t="s">
        <v>278</v>
      </c>
      <c r="Y184" s="209">
        <v>170</v>
      </c>
      <c r="Z184" s="125">
        <v>485</v>
      </c>
      <c r="AA184" s="125">
        <f t="shared" si="28"/>
        <v>655</v>
      </c>
      <c r="AB184" s="75"/>
    </row>
    <row r="185" spans="3:28" x14ac:dyDescent="0.25">
      <c r="C185" s="113"/>
      <c r="D185" s="413" t="s">
        <v>279</v>
      </c>
      <c r="E185" s="209">
        <v>245</v>
      </c>
      <c r="F185" s="125">
        <v>617</v>
      </c>
      <c r="G185" s="125">
        <f t="shared" si="24"/>
        <v>862</v>
      </c>
      <c r="I185" s="413" t="s">
        <v>279</v>
      </c>
      <c r="J185" s="209">
        <v>314</v>
      </c>
      <c r="K185" s="125">
        <v>808</v>
      </c>
      <c r="L185" s="125">
        <f t="shared" si="25"/>
        <v>1122</v>
      </c>
      <c r="N185" s="413" t="s">
        <v>279</v>
      </c>
      <c r="O185" s="209">
        <v>243</v>
      </c>
      <c r="P185" s="125">
        <v>492</v>
      </c>
      <c r="Q185" s="125">
        <f t="shared" si="26"/>
        <v>735</v>
      </c>
      <c r="S185" s="413" t="s">
        <v>279</v>
      </c>
      <c r="T185" s="209">
        <v>140</v>
      </c>
      <c r="U185" s="125">
        <v>299</v>
      </c>
      <c r="V185" s="125">
        <f t="shared" si="27"/>
        <v>439</v>
      </c>
      <c r="X185" s="413" t="s">
        <v>279</v>
      </c>
      <c r="Y185" s="209">
        <v>123</v>
      </c>
      <c r="Z185" s="125">
        <v>274</v>
      </c>
      <c r="AA185" s="125">
        <f t="shared" si="28"/>
        <v>397</v>
      </c>
      <c r="AB185" s="75"/>
    </row>
    <row r="186" spans="3:28" x14ac:dyDescent="0.25">
      <c r="C186" s="113"/>
      <c r="D186" s="413" t="s">
        <v>280</v>
      </c>
      <c r="E186" s="209">
        <v>143</v>
      </c>
      <c r="F186" s="125">
        <v>300</v>
      </c>
      <c r="G186" s="125">
        <f t="shared" si="24"/>
        <v>443</v>
      </c>
      <c r="I186" s="413" t="s">
        <v>280</v>
      </c>
      <c r="J186" s="209">
        <v>240</v>
      </c>
      <c r="K186" s="125">
        <v>428</v>
      </c>
      <c r="L186" s="125">
        <f t="shared" si="25"/>
        <v>668</v>
      </c>
      <c r="N186" s="413" t="s">
        <v>280</v>
      </c>
      <c r="O186" s="209">
        <v>178</v>
      </c>
      <c r="P186" s="125">
        <v>331</v>
      </c>
      <c r="Q186" s="125">
        <f t="shared" si="26"/>
        <v>509</v>
      </c>
      <c r="S186" s="413" t="s">
        <v>280</v>
      </c>
      <c r="T186" s="209">
        <v>116</v>
      </c>
      <c r="U186" s="125">
        <v>196</v>
      </c>
      <c r="V186" s="125">
        <f t="shared" si="27"/>
        <v>312</v>
      </c>
      <c r="X186" s="413" t="s">
        <v>280</v>
      </c>
      <c r="Y186" s="209">
        <v>92</v>
      </c>
      <c r="Z186" s="125">
        <v>146</v>
      </c>
      <c r="AA186" s="125">
        <f t="shared" si="28"/>
        <v>238</v>
      </c>
      <c r="AB186" s="75"/>
    </row>
    <row r="187" spans="3:28" x14ac:dyDescent="0.25">
      <c r="C187" s="113"/>
      <c r="D187" s="413" t="s">
        <v>281</v>
      </c>
      <c r="E187" s="209">
        <v>113</v>
      </c>
      <c r="F187" s="125">
        <v>188</v>
      </c>
      <c r="G187" s="125">
        <f t="shared" si="24"/>
        <v>301</v>
      </c>
      <c r="I187" s="413" t="s">
        <v>281</v>
      </c>
      <c r="J187" s="209">
        <v>149</v>
      </c>
      <c r="K187" s="125">
        <v>247</v>
      </c>
      <c r="L187" s="125">
        <f t="shared" si="25"/>
        <v>396</v>
      </c>
      <c r="N187" s="413" t="s">
        <v>281</v>
      </c>
      <c r="O187" s="209">
        <v>133</v>
      </c>
      <c r="P187" s="125">
        <v>194</v>
      </c>
      <c r="Q187" s="125">
        <f t="shared" si="26"/>
        <v>327</v>
      </c>
      <c r="S187" s="413" t="s">
        <v>281</v>
      </c>
      <c r="T187" s="209">
        <v>71</v>
      </c>
      <c r="U187" s="125">
        <v>119</v>
      </c>
      <c r="V187" s="125">
        <f t="shared" si="27"/>
        <v>190</v>
      </c>
      <c r="X187" s="413" t="s">
        <v>281</v>
      </c>
      <c r="Y187" s="209">
        <v>58</v>
      </c>
      <c r="Z187" s="125">
        <v>88</v>
      </c>
      <c r="AA187" s="125">
        <f t="shared" si="28"/>
        <v>146</v>
      </c>
      <c r="AB187" s="75"/>
    </row>
    <row r="188" spans="3:28" x14ac:dyDescent="0.25">
      <c r="C188" s="113"/>
      <c r="D188" s="413" t="s">
        <v>282</v>
      </c>
      <c r="E188" s="209">
        <v>58</v>
      </c>
      <c r="F188" s="125">
        <v>87</v>
      </c>
      <c r="G188" s="125">
        <f t="shared" si="24"/>
        <v>145</v>
      </c>
      <c r="I188" s="413" t="s">
        <v>282</v>
      </c>
      <c r="J188" s="209">
        <v>92</v>
      </c>
      <c r="K188" s="125">
        <v>147</v>
      </c>
      <c r="L188" s="125">
        <f t="shared" si="25"/>
        <v>239</v>
      </c>
      <c r="N188" s="413" t="s">
        <v>282</v>
      </c>
      <c r="O188" s="209">
        <v>70</v>
      </c>
      <c r="P188" s="125">
        <v>98</v>
      </c>
      <c r="Q188" s="125">
        <f t="shared" si="26"/>
        <v>168</v>
      </c>
      <c r="S188" s="413" t="s">
        <v>282</v>
      </c>
      <c r="T188" s="209">
        <v>42</v>
      </c>
      <c r="U188" s="125">
        <v>63</v>
      </c>
      <c r="V188" s="125">
        <f t="shared" si="27"/>
        <v>105</v>
      </c>
      <c r="X188" s="413" t="s">
        <v>282</v>
      </c>
      <c r="Y188" s="209">
        <v>32</v>
      </c>
      <c r="Z188" s="125">
        <v>53</v>
      </c>
      <c r="AA188" s="125">
        <f t="shared" si="28"/>
        <v>85</v>
      </c>
      <c r="AB188" s="75"/>
    </row>
    <row r="189" spans="3:28" x14ac:dyDescent="0.25">
      <c r="C189" s="113"/>
      <c r="D189" s="413" t="s">
        <v>283</v>
      </c>
      <c r="E189" s="209">
        <v>21</v>
      </c>
      <c r="F189" s="125">
        <v>37</v>
      </c>
      <c r="G189" s="125">
        <f t="shared" si="24"/>
        <v>58</v>
      </c>
      <c r="I189" s="413" t="s">
        <v>283</v>
      </c>
      <c r="J189" s="209">
        <v>37</v>
      </c>
      <c r="K189" s="125">
        <v>50</v>
      </c>
      <c r="L189" s="125">
        <f t="shared" si="25"/>
        <v>87</v>
      </c>
      <c r="N189" s="413" t="s">
        <v>283</v>
      </c>
      <c r="O189" s="209">
        <v>21</v>
      </c>
      <c r="P189" s="125">
        <v>38</v>
      </c>
      <c r="Q189" s="125">
        <f t="shared" si="26"/>
        <v>59</v>
      </c>
      <c r="S189" s="413" t="s">
        <v>283</v>
      </c>
      <c r="T189" s="209">
        <v>13</v>
      </c>
      <c r="U189" s="125">
        <v>18</v>
      </c>
      <c r="V189" s="125">
        <f t="shared" si="27"/>
        <v>31</v>
      </c>
      <c r="X189" s="413" t="s">
        <v>283</v>
      </c>
      <c r="Y189" s="209">
        <v>6</v>
      </c>
      <c r="Z189" s="125">
        <v>25</v>
      </c>
      <c r="AA189" s="125">
        <f t="shared" si="28"/>
        <v>31</v>
      </c>
      <c r="AB189" s="75"/>
    </row>
    <row r="190" spans="3:28" x14ac:dyDescent="0.25">
      <c r="C190" s="113"/>
      <c r="D190" s="413" t="s">
        <v>284</v>
      </c>
      <c r="E190" s="209">
        <v>10</v>
      </c>
      <c r="F190" s="125">
        <v>16</v>
      </c>
      <c r="G190" s="125">
        <f t="shared" si="24"/>
        <v>26</v>
      </c>
      <c r="I190" s="413" t="s">
        <v>284</v>
      </c>
      <c r="J190" s="209">
        <v>8</v>
      </c>
      <c r="K190" s="125">
        <v>18</v>
      </c>
      <c r="L190" s="125">
        <f t="shared" si="25"/>
        <v>26</v>
      </c>
      <c r="N190" s="413" t="s">
        <v>284</v>
      </c>
      <c r="O190" s="209">
        <v>10</v>
      </c>
      <c r="P190" s="125">
        <v>15</v>
      </c>
      <c r="Q190" s="125">
        <f t="shared" si="26"/>
        <v>25</v>
      </c>
      <c r="S190" s="413" t="s">
        <v>284</v>
      </c>
      <c r="T190" s="209">
        <v>2</v>
      </c>
      <c r="U190" s="125">
        <v>8</v>
      </c>
      <c r="V190" s="125">
        <f t="shared" si="27"/>
        <v>10</v>
      </c>
      <c r="X190" s="413" t="s">
        <v>284</v>
      </c>
      <c r="Y190" s="209">
        <v>7</v>
      </c>
      <c r="Z190" s="125">
        <v>5</v>
      </c>
      <c r="AA190" s="125">
        <f t="shared" si="28"/>
        <v>12</v>
      </c>
      <c r="AB190" s="75"/>
    </row>
    <row r="191" spans="3:28" x14ac:dyDescent="0.25">
      <c r="C191" s="113"/>
      <c r="D191" s="179" t="s">
        <v>0</v>
      </c>
      <c r="E191" s="233">
        <f>SUM(E172:E190)</f>
        <v>13587</v>
      </c>
      <c r="F191" s="230">
        <f>SUM(F172:F190)</f>
        <v>16507</v>
      </c>
      <c r="G191" s="230">
        <f>SUM(G172:G190)</f>
        <v>30094</v>
      </c>
      <c r="I191" s="179" t="s">
        <v>0</v>
      </c>
      <c r="J191" s="233">
        <f>SUM(J172:J190)</f>
        <v>20114</v>
      </c>
      <c r="K191" s="230">
        <f>SUM(K172:K190)</f>
        <v>23790</v>
      </c>
      <c r="L191" s="230">
        <f>SUM(L172:L190)</f>
        <v>43904</v>
      </c>
      <c r="N191" s="179" t="s">
        <v>0</v>
      </c>
      <c r="O191" s="233">
        <f>SUM(O172:O190)</f>
        <v>14077</v>
      </c>
      <c r="P191" s="230">
        <f>SUM(P172:P190)</f>
        <v>15947</v>
      </c>
      <c r="Q191" s="230">
        <f>SUM(Q172:Q190)</f>
        <v>30024</v>
      </c>
      <c r="S191" s="179" t="s">
        <v>0</v>
      </c>
      <c r="T191" s="233">
        <f>SUM(T172:T190)</f>
        <v>8715</v>
      </c>
      <c r="U191" s="230">
        <f>SUM(U172:U190)</f>
        <v>9892</v>
      </c>
      <c r="V191" s="230">
        <f>SUM(V172:V190)</f>
        <v>18607</v>
      </c>
      <c r="X191" s="179" t="s">
        <v>0</v>
      </c>
      <c r="Y191" s="233">
        <f>SUM(Y172:Y190)</f>
        <v>6204</v>
      </c>
      <c r="Z191" s="230">
        <f>SUM(Z172:Z190)</f>
        <v>8103</v>
      </c>
      <c r="AA191" s="230">
        <f>SUM(AA172:AA190)</f>
        <v>14307</v>
      </c>
      <c r="AB191" s="75"/>
    </row>
    <row r="192" spans="3:28" x14ac:dyDescent="0.25">
      <c r="C192" s="113"/>
      <c r="D192" s="214"/>
      <c r="E192" s="214"/>
      <c r="F192" s="214"/>
      <c r="G192" s="214"/>
      <c r="I192" s="214"/>
      <c r="J192" s="214"/>
      <c r="K192" s="214"/>
      <c r="L192" s="214"/>
      <c r="N192" s="214"/>
      <c r="O192" s="214"/>
      <c r="P192" s="214"/>
      <c r="Q192" s="214"/>
      <c r="S192" s="214"/>
      <c r="T192" s="214"/>
      <c r="U192" s="214"/>
      <c r="V192" s="214"/>
      <c r="X192" s="214"/>
      <c r="Y192" s="214"/>
      <c r="Z192" s="214"/>
      <c r="AA192" s="214"/>
      <c r="AB192" s="75"/>
    </row>
    <row r="193" spans="3:28" x14ac:dyDescent="0.25">
      <c r="C193" s="113"/>
      <c r="D193" s="214"/>
      <c r="E193" s="214"/>
      <c r="F193" s="214"/>
      <c r="G193" s="214"/>
      <c r="I193" s="214"/>
      <c r="J193" s="214"/>
      <c r="K193" s="214"/>
      <c r="L193" s="214"/>
      <c r="N193" s="214"/>
      <c r="O193" s="214"/>
      <c r="P193" s="214"/>
      <c r="Q193" s="214"/>
      <c r="S193" s="214"/>
      <c r="T193" s="214"/>
      <c r="U193" s="214"/>
      <c r="V193" s="214"/>
      <c r="X193" s="214"/>
      <c r="Y193" s="214"/>
      <c r="Z193" s="214"/>
      <c r="AA193" s="214"/>
      <c r="AB193" s="75"/>
    </row>
    <row r="194" spans="3:28" x14ac:dyDescent="0.25">
      <c r="C194" s="113"/>
      <c r="D194" s="739" t="s">
        <v>313</v>
      </c>
      <c r="E194" s="740"/>
      <c r="F194" s="740"/>
      <c r="G194" s="740"/>
      <c r="H194" s="740"/>
      <c r="I194" s="740"/>
      <c r="J194" s="741"/>
      <c r="K194" s="214"/>
      <c r="L194" s="214"/>
      <c r="N194" s="214"/>
      <c r="O194" s="214"/>
      <c r="P194" s="214"/>
      <c r="Q194" s="214"/>
      <c r="S194" s="214"/>
      <c r="T194" s="214"/>
      <c r="U194" s="214"/>
      <c r="V194" s="214"/>
      <c r="X194" s="214"/>
      <c r="Y194" s="214"/>
      <c r="Z194" s="214"/>
      <c r="AA194" s="214"/>
      <c r="AB194" s="75"/>
    </row>
    <row r="195" spans="3:28" ht="22.5" x14ac:dyDescent="0.25">
      <c r="C195" s="113"/>
      <c r="D195" s="135" t="s">
        <v>242</v>
      </c>
      <c r="E195" s="133" t="s">
        <v>243</v>
      </c>
      <c r="F195" s="126" t="s">
        <v>126</v>
      </c>
      <c r="G195" s="126" t="s">
        <v>127</v>
      </c>
      <c r="H195" s="126" t="s">
        <v>135</v>
      </c>
      <c r="I195" s="207" t="s">
        <v>128</v>
      </c>
      <c r="J195" s="177" t="s">
        <v>244</v>
      </c>
      <c r="K195" s="214"/>
      <c r="L195" s="214"/>
      <c r="N195" s="214"/>
      <c r="O195" s="214"/>
      <c r="P195" s="214"/>
      <c r="Q195" s="214"/>
      <c r="S195" s="214"/>
      <c r="T195" s="214"/>
      <c r="U195" s="214"/>
      <c r="V195" s="214"/>
      <c r="X195" s="214"/>
      <c r="Y195" s="214"/>
      <c r="Z195" s="214"/>
      <c r="AA195" s="214"/>
      <c r="AB195" s="75"/>
    </row>
    <row r="196" spans="3:28" x14ac:dyDescent="0.25">
      <c r="C196" s="113"/>
      <c r="D196" s="208">
        <v>2004</v>
      </c>
      <c r="E196" s="209">
        <v>3.65</v>
      </c>
      <c r="F196" s="125">
        <v>3.52</v>
      </c>
      <c r="G196" s="125">
        <v>4.71</v>
      </c>
      <c r="H196" s="125">
        <v>2.96</v>
      </c>
      <c r="I196" s="210" t="s">
        <v>36</v>
      </c>
      <c r="J196" s="211">
        <v>3.66</v>
      </c>
      <c r="K196" s="214"/>
      <c r="L196" s="214"/>
      <c r="N196" s="214"/>
      <c r="O196" s="214"/>
      <c r="P196" s="214"/>
      <c r="Q196" s="214"/>
      <c r="S196" s="214"/>
      <c r="T196" s="214"/>
      <c r="U196" s="214"/>
      <c r="V196" s="214"/>
      <c r="X196" s="214"/>
      <c r="Y196" s="214"/>
      <c r="Z196" s="214"/>
      <c r="AA196" s="214"/>
      <c r="AB196" s="75"/>
    </row>
    <row r="197" spans="3:28" x14ac:dyDescent="0.25">
      <c r="C197" s="113"/>
      <c r="D197" s="208">
        <v>2005</v>
      </c>
      <c r="E197" s="209">
        <v>4.7699999999999996</v>
      </c>
      <c r="F197" s="125">
        <v>4.5</v>
      </c>
      <c r="G197" s="125">
        <v>5.9</v>
      </c>
      <c r="H197" s="125">
        <v>3.76</v>
      </c>
      <c r="I197" s="210" t="s">
        <v>36</v>
      </c>
      <c r="J197" s="211">
        <v>4.67</v>
      </c>
      <c r="K197" s="214"/>
      <c r="L197" s="214"/>
      <c r="N197" s="214"/>
      <c r="O197" s="214"/>
      <c r="P197" s="214"/>
      <c r="Q197" s="214"/>
      <c r="S197" s="214"/>
      <c r="T197" s="214"/>
      <c r="U197" s="214"/>
      <c r="V197" s="214"/>
      <c r="X197" s="214"/>
      <c r="Y197" s="214"/>
      <c r="Z197" s="214"/>
      <c r="AA197" s="214"/>
      <c r="AB197" s="75"/>
    </row>
    <row r="198" spans="3:28" x14ac:dyDescent="0.25">
      <c r="C198" s="113"/>
      <c r="D198" s="208">
        <v>2006</v>
      </c>
      <c r="E198" s="209">
        <v>5.42</v>
      </c>
      <c r="F198" s="125">
        <v>5.16</v>
      </c>
      <c r="G198" s="125">
        <v>6.8</v>
      </c>
      <c r="H198" s="125">
        <v>4.41</v>
      </c>
      <c r="I198" s="210" t="s">
        <v>36</v>
      </c>
      <c r="J198" s="211">
        <v>5.37</v>
      </c>
      <c r="K198" s="214"/>
      <c r="L198" s="214"/>
      <c r="N198" s="214"/>
      <c r="O198" s="214"/>
      <c r="P198" s="214"/>
      <c r="Q198" s="214"/>
      <c r="S198" s="214"/>
      <c r="T198" s="214"/>
      <c r="U198" s="214"/>
      <c r="V198" s="214"/>
      <c r="X198" s="214"/>
      <c r="Y198" s="214"/>
      <c r="Z198" s="214"/>
      <c r="AA198" s="214"/>
      <c r="AB198" s="75"/>
    </row>
    <row r="199" spans="3:28" x14ac:dyDescent="0.25">
      <c r="C199" s="113"/>
      <c r="D199" s="208">
        <v>2007</v>
      </c>
      <c r="E199" s="209">
        <v>6</v>
      </c>
      <c r="F199" s="125">
        <v>5.82</v>
      </c>
      <c r="G199" s="125">
        <v>7.39</v>
      </c>
      <c r="H199" s="125">
        <v>4.91</v>
      </c>
      <c r="I199" s="210" t="s">
        <v>36</v>
      </c>
      <c r="J199" s="211">
        <v>5.96</v>
      </c>
      <c r="K199" s="214"/>
      <c r="L199" s="214"/>
      <c r="N199" s="214"/>
      <c r="O199" s="214"/>
      <c r="P199" s="214"/>
      <c r="Q199" s="214"/>
      <c r="S199" s="214"/>
      <c r="T199" s="214"/>
      <c r="U199" s="214"/>
      <c r="V199" s="214"/>
      <c r="X199" s="214"/>
      <c r="Y199" s="214"/>
      <c r="Z199" s="214"/>
      <c r="AA199" s="214"/>
      <c r="AB199" s="75"/>
    </row>
    <row r="200" spans="3:28" x14ac:dyDescent="0.25">
      <c r="C200" s="113"/>
      <c r="D200" s="208">
        <v>2008</v>
      </c>
      <c r="E200" s="209">
        <v>6.47</v>
      </c>
      <c r="F200" s="125">
        <v>6.3</v>
      </c>
      <c r="G200" s="125">
        <v>7.86</v>
      </c>
      <c r="H200" s="125">
        <v>5.36</v>
      </c>
      <c r="I200" s="210" t="s">
        <v>36</v>
      </c>
      <c r="J200" s="211">
        <v>6.43</v>
      </c>
      <c r="K200" s="214"/>
      <c r="L200" s="214"/>
      <c r="N200" s="214"/>
      <c r="O200" s="214"/>
      <c r="P200" s="214"/>
      <c r="Q200" s="214"/>
      <c r="S200" s="214"/>
      <c r="T200" s="214"/>
      <c r="U200" s="214"/>
      <c r="V200" s="214"/>
      <c r="X200" s="214"/>
      <c r="Y200" s="214"/>
      <c r="Z200" s="214"/>
      <c r="AA200" s="214"/>
      <c r="AB200" s="75"/>
    </row>
    <row r="201" spans="3:28" x14ac:dyDescent="0.25">
      <c r="C201" s="113"/>
      <c r="D201" s="208">
        <v>2009</v>
      </c>
      <c r="E201" s="209">
        <v>7.62</v>
      </c>
      <c r="F201" s="125">
        <v>7.07</v>
      </c>
      <c r="G201" s="125">
        <v>8.91</v>
      </c>
      <c r="H201" s="125">
        <v>6.28</v>
      </c>
      <c r="I201" s="210" t="s">
        <v>36</v>
      </c>
      <c r="J201" s="211">
        <v>7.38</v>
      </c>
      <c r="K201" s="214"/>
      <c r="L201" s="214"/>
      <c r="N201" s="214"/>
      <c r="O201" s="214"/>
      <c r="P201" s="214"/>
      <c r="Q201" s="214"/>
      <c r="S201" s="214"/>
      <c r="T201" s="214"/>
      <c r="U201" s="214"/>
      <c r="V201" s="214"/>
      <c r="X201" s="214"/>
      <c r="Y201" s="214"/>
      <c r="Z201" s="214"/>
      <c r="AA201" s="214"/>
      <c r="AB201" s="75"/>
    </row>
    <row r="202" spans="3:28" x14ac:dyDescent="0.25">
      <c r="C202" s="113"/>
      <c r="D202" s="208">
        <v>2010</v>
      </c>
      <c r="E202" s="209">
        <v>8.82</v>
      </c>
      <c r="F202" s="125">
        <v>8.09</v>
      </c>
      <c r="G202" s="125">
        <v>9.83</v>
      </c>
      <c r="H202" s="125">
        <v>7.1</v>
      </c>
      <c r="I202" s="210" t="s">
        <v>36</v>
      </c>
      <c r="J202" s="211">
        <v>8.3800000000000008</v>
      </c>
      <c r="K202" s="214"/>
      <c r="L202" s="214"/>
      <c r="N202" s="214"/>
      <c r="O202" s="214"/>
      <c r="P202" s="214"/>
      <c r="Q202" s="214"/>
      <c r="S202" s="214"/>
      <c r="T202" s="214"/>
      <c r="U202" s="214"/>
      <c r="V202" s="214"/>
      <c r="X202" s="214"/>
      <c r="Y202" s="214"/>
      <c r="Z202" s="214"/>
      <c r="AA202" s="214"/>
      <c r="AB202" s="75"/>
    </row>
    <row r="203" spans="3:28" x14ac:dyDescent="0.25">
      <c r="C203" s="113"/>
      <c r="D203" s="208">
        <v>2011</v>
      </c>
      <c r="E203" s="209">
        <v>9.6</v>
      </c>
      <c r="F203" s="125">
        <v>8.61</v>
      </c>
      <c r="G203" s="125">
        <v>10.47</v>
      </c>
      <c r="H203" s="125">
        <v>7.2</v>
      </c>
      <c r="I203" s="210" t="s">
        <v>36</v>
      </c>
      <c r="J203" s="211">
        <v>8.99</v>
      </c>
      <c r="K203" s="214"/>
      <c r="L203" s="214"/>
      <c r="N203" s="214"/>
      <c r="O203" s="214"/>
      <c r="P203" s="214"/>
      <c r="Q203" s="214"/>
      <c r="S203" s="214"/>
      <c r="T203" s="214"/>
      <c r="U203" s="214"/>
      <c r="V203" s="214"/>
      <c r="X203" s="214"/>
      <c r="Y203" s="214"/>
      <c r="Z203" s="214"/>
      <c r="AA203" s="214"/>
      <c r="AB203" s="75"/>
    </row>
    <row r="204" spans="3:28" x14ac:dyDescent="0.25">
      <c r="C204" s="113"/>
      <c r="D204" s="208">
        <v>2012</v>
      </c>
      <c r="E204" s="209">
        <v>9.5399999999999991</v>
      </c>
      <c r="F204" s="125">
        <v>9.24</v>
      </c>
      <c r="G204" s="125">
        <v>11.09</v>
      </c>
      <c r="H204" s="125">
        <v>6.7</v>
      </c>
      <c r="I204" s="210">
        <v>9.94</v>
      </c>
      <c r="J204" s="211">
        <v>9.42</v>
      </c>
      <c r="K204" s="214"/>
      <c r="L204" s="214"/>
      <c r="N204" s="214"/>
      <c r="O204" s="214"/>
      <c r="P204" s="214"/>
      <c r="Q204" s="214"/>
      <c r="S204" s="214"/>
      <c r="T204" s="214"/>
      <c r="U204" s="214"/>
      <c r="V204" s="214"/>
      <c r="X204" s="214"/>
      <c r="Y204" s="214"/>
      <c r="Z204" s="214"/>
      <c r="AA204" s="214"/>
      <c r="AB204" s="75"/>
    </row>
    <row r="205" spans="3:28" x14ac:dyDescent="0.25">
      <c r="C205" s="113"/>
      <c r="D205" s="208">
        <v>2013</v>
      </c>
      <c r="E205" s="209">
        <v>8.31</v>
      </c>
      <c r="F205" s="125">
        <v>8.1999999999999993</v>
      </c>
      <c r="G205" s="125">
        <v>9.94</v>
      </c>
      <c r="H205" s="125">
        <v>5.43</v>
      </c>
      <c r="I205" s="210">
        <v>8.61</v>
      </c>
      <c r="J205" s="211">
        <v>8.25</v>
      </c>
      <c r="K205" s="214"/>
      <c r="L205" s="214"/>
      <c r="N205" s="214"/>
      <c r="O205" s="214"/>
      <c r="P205" s="214"/>
      <c r="Q205" s="214"/>
      <c r="S205" s="214"/>
      <c r="T205" s="214"/>
      <c r="U205" s="214"/>
      <c r="V205" s="214"/>
      <c r="X205" s="214"/>
      <c r="Y205" s="214"/>
      <c r="Z205" s="214"/>
      <c r="AA205" s="214"/>
      <c r="AB205" s="75"/>
    </row>
    <row r="206" spans="3:28" x14ac:dyDescent="0.25">
      <c r="C206" s="113"/>
      <c r="D206" s="208">
        <v>2014</v>
      </c>
      <c r="E206" s="209">
        <v>9.06</v>
      </c>
      <c r="F206" s="125">
        <v>8.9600000000000009</v>
      </c>
      <c r="G206" s="125">
        <v>10.48</v>
      </c>
      <c r="H206" s="125">
        <v>6.5</v>
      </c>
      <c r="I206" s="210">
        <v>9.49</v>
      </c>
      <c r="J206" s="211">
        <v>9.02</v>
      </c>
      <c r="K206" s="214"/>
      <c r="L206" s="214"/>
      <c r="N206" s="214"/>
      <c r="O206" s="214"/>
      <c r="P206" s="214"/>
      <c r="Q206" s="214"/>
      <c r="S206" s="214"/>
      <c r="T206" s="214"/>
      <c r="U206" s="214"/>
      <c r="V206" s="214"/>
      <c r="X206" s="214"/>
      <c r="Y206" s="214"/>
      <c r="Z206" s="214"/>
      <c r="AA206" s="214"/>
      <c r="AB206" s="75"/>
    </row>
    <row r="207" spans="3:28" x14ac:dyDescent="0.25">
      <c r="C207" s="113"/>
      <c r="D207" s="208">
        <v>2015</v>
      </c>
      <c r="E207" s="209">
        <v>9.1999999999999993</v>
      </c>
      <c r="F207" s="125">
        <v>9.59</v>
      </c>
      <c r="G207" s="125">
        <v>10.75</v>
      </c>
      <c r="H207" s="125">
        <v>6.85</v>
      </c>
      <c r="I207" s="210">
        <v>10.050000000000001</v>
      </c>
      <c r="J207" s="211">
        <v>9.42</v>
      </c>
      <c r="K207" s="214"/>
      <c r="L207" s="214"/>
      <c r="N207" s="214"/>
      <c r="O207" s="214"/>
      <c r="P207" s="214"/>
      <c r="Q207" s="214"/>
      <c r="S207" s="214"/>
      <c r="T207" s="214"/>
      <c r="U207" s="214"/>
      <c r="V207" s="214"/>
      <c r="X207" s="214"/>
      <c r="Y207" s="214"/>
      <c r="Z207" s="214"/>
      <c r="AA207" s="214"/>
      <c r="AB207" s="75"/>
    </row>
    <row r="208" spans="3:28" x14ac:dyDescent="0.25">
      <c r="C208" s="113"/>
      <c r="D208" s="208">
        <v>2016</v>
      </c>
      <c r="E208" s="209">
        <v>8.99</v>
      </c>
      <c r="F208" s="125">
        <v>9.61</v>
      </c>
      <c r="G208" s="125">
        <v>10.63</v>
      </c>
      <c r="H208" s="125">
        <v>6.84</v>
      </c>
      <c r="I208" s="210">
        <v>10.32</v>
      </c>
      <c r="J208" s="211">
        <v>9.3800000000000008</v>
      </c>
      <c r="K208" s="214"/>
      <c r="L208" s="214"/>
      <c r="N208" s="214"/>
      <c r="O208" s="214"/>
      <c r="P208" s="214"/>
      <c r="Q208" s="214"/>
      <c r="S208" s="214"/>
      <c r="T208" s="214"/>
      <c r="U208" s="214"/>
      <c r="V208" s="214"/>
      <c r="X208" s="214"/>
      <c r="Y208" s="214"/>
      <c r="Z208" s="214"/>
      <c r="AA208" s="214"/>
      <c r="AB208" s="75"/>
    </row>
    <row r="209" spans="3:28" x14ac:dyDescent="0.25">
      <c r="C209" s="113"/>
      <c r="D209" s="208">
        <v>2017</v>
      </c>
      <c r="E209" s="209">
        <v>8.59</v>
      </c>
      <c r="F209" s="125">
        <v>9.4700000000000006</v>
      </c>
      <c r="G209" s="125">
        <v>10.18</v>
      </c>
      <c r="H209" s="125">
        <v>6.73</v>
      </c>
      <c r="I209" s="210">
        <v>10.29</v>
      </c>
      <c r="J209" s="211">
        <v>9.1300000000000008</v>
      </c>
      <c r="K209" s="214"/>
      <c r="L209" s="214"/>
      <c r="N209" s="214"/>
      <c r="O209" s="214"/>
      <c r="P209" s="214"/>
      <c r="Q209" s="214"/>
      <c r="S209" s="214"/>
      <c r="T209" s="214"/>
      <c r="U209" s="214"/>
      <c r="V209" s="214"/>
      <c r="X209" s="214"/>
      <c r="Y209" s="214"/>
      <c r="Z209" s="214"/>
      <c r="AA209" s="214"/>
      <c r="AB209" s="75"/>
    </row>
    <row r="210" spans="3:28" x14ac:dyDescent="0.25">
      <c r="C210" s="113"/>
      <c r="D210" s="208">
        <v>2018</v>
      </c>
      <c r="E210" s="209">
        <v>8.35</v>
      </c>
      <c r="F210" s="125">
        <v>9.16</v>
      </c>
      <c r="G210" s="125">
        <v>9.77</v>
      </c>
      <c r="H210" s="125">
        <v>6.68</v>
      </c>
      <c r="I210" s="210">
        <v>10.18</v>
      </c>
      <c r="J210" s="211">
        <v>8.8699999999999992</v>
      </c>
      <c r="AB210" s="75"/>
    </row>
    <row r="211" spans="3:28" x14ac:dyDescent="0.25">
      <c r="C211" s="113"/>
      <c r="D211" s="208">
        <v>2019</v>
      </c>
      <c r="E211" s="209">
        <v>8.34</v>
      </c>
      <c r="F211" s="125">
        <v>9.19</v>
      </c>
      <c r="G211" s="125">
        <v>9.6199999999999992</v>
      </c>
      <c r="H211" s="125">
        <v>6.8</v>
      </c>
      <c r="I211" s="210">
        <v>10.48</v>
      </c>
      <c r="J211" s="211">
        <v>8.9</v>
      </c>
      <c r="AB211" s="75"/>
    </row>
    <row r="212" spans="3:28" ht="24.75" customHeight="1" thickBot="1" x14ac:dyDescent="0.3">
      <c r="C212" s="634" t="s">
        <v>1573</v>
      </c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9"/>
    </row>
  </sheetData>
  <mergeCells count="75">
    <mergeCell ref="D194:J194"/>
    <mergeCell ref="C157:E157"/>
    <mergeCell ref="C168:AB168"/>
    <mergeCell ref="D170:G170"/>
    <mergeCell ref="I170:L170"/>
    <mergeCell ref="N170:Q170"/>
    <mergeCell ref="S170:V170"/>
    <mergeCell ref="X170:AA170"/>
    <mergeCell ref="C150:H150"/>
    <mergeCell ref="J150:M150"/>
    <mergeCell ref="O150:R150"/>
    <mergeCell ref="T150:W150"/>
    <mergeCell ref="J156:M156"/>
    <mergeCell ref="O156:R156"/>
    <mergeCell ref="C142:C143"/>
    <mergeCell ref="H142:H143"/>
    <mergeCell ref="C144:C145"/>
    <mergeCell ref="H144:H145"/>
    <mergeCell ref="C146:C147"/>
    <mergeCell ref="H146:H147"/>
    <mergeCell ref="C140:C141"/>
    <mergeCell ref="H140:H141"/>
    <mergeCell ref="C124:C125"/>
    <mergeCell ref="D124:E124"/>
    <mergeCell ref="F124:G124"/>
    <mergeCell ref="H124:I124"/>
    <mergeCell ref="B133:X133"/>
    <mergeCell ref="C136:C137"/>
    <mergeCell ref="H136:H137"/>
    <mergeCell ref="C138:C139"/>
    <mergeCell ref="H138:H139"/>
    <mergeCell ref="J124:K124"/>
    <mergeCell ref="L124:M124"/>
    <mergeCell ref="L117:M117"/>
    <mergeCell ref="B108:N108"/>
    <mergeCell ref="C110:C111"/>
    <mergeCell ref="D110:E110"/>
    <mergeCell ref="F110:G110"/>
    <mergeCell ref="H110:I110"/>
    <mergeCell ref="J110:K110"/>
    <mergeCell ref="L110:M110"/>
    <mergeCell ref="C117:C118"/>
    <mergeCell ref="D117:E117"/>
    <mergeCell ref="F117:G117"/>
    <mergeCell ref="H117:I117"/>
    <mergeCell ref="J117:K117"/>
    <mergeCell ref="C59:AB59"/>
    <mergeCell ref="D61:G61"/>
    <mergeCell ref="I61:L61"/>
    <mergeCell ref="N61:Q61"/>
    <mergeCell ref="S61:V61"/>
    <mergeCell ref="X61:AA61"/>
    <mergeCell ref="D16:F16"/>
    <mergeCell ref="G16:I16"/>
    <mergeCell ref="J16:M16"/>
    <mergeCell ref="C26:I26"/>
    <mergeCell ref="C27:C28"/>
    <mergeCell ref="D27:F27"/>
    <mergeCell ref="G27:I27"/>
    <mergeCell ref="P36:R36"/>
    <mergeCell ref="B1:AA1"/>
    <mergeCell ref="D55:F55"/>
    <mergeCell ref="G55:I55"/>
    <mergeCell ref="J55:L55"/>
    <mergeCell ref="M55:O55"/>
    <mergeCell ref="P55:R55"/>
    <mergeCell ref="C36:C37"/>
    <mergeCell ref="D36:F36"/>
    <mergeCell ref="G36:I36"/>
    <mergeCell ref="J36:L36"/>
    <mergeCell ref="M36:O36"/>
    <mergeCell ref="T35:Z35"/>
    <mergeCell ref="C3:P3"/>
    <mergeCell ref="C15:M15"/>
    <mergeCell ref="C16:C17"/>
  </mergeCells>
  <conditionalFormatting sqref="C5:C10">
    <cfRule type="duplicateValues" dxfId="2" priority="3"/>
  </conditionalFormatting>
  <conditionalFormatting sqref="C18:C23">
    <cfRule type="duplicateValues" dxfId="1" priority="2"/>
  </conditionalFormatting>
  <conditionalFormatting sqref="C29:C33">
    <cfRule type="duplicateValues" dxfId="0" priority="1"/>
  </conditionalFormatting>
  <pageMargins left="0.7" right="0.7" top="0.75" bottom="0.75" header="0.3" footer="0.3"/>
  <pageSetup paperSize="9" orientation="portrait" r:id="rId1"/>
  <ignoredErrors>
    <ignoredError sqref="D65:X65 D174:Y174" twoDigitTextYear="1"/>
    <ignoredError sqref="D112:M114 D119:M121 F136:F145 P10" formulaRange="1"/>
    <ignoredError sqref="E126:K127 E128:K128" formula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39997558519241921"/>
  </sheetPr>
  <dimension ref="B1:N41"/>
  <sheetViews>
    <sheetView zoomScale="85" zoomScaleNormal="85" workbookViewId="0">
      <selection activeCell="Q22" sqref="Q22"/>
    </sheetView>
  </sheetViews>
  <sheetFormatPr defaultRowHeight="11.25" x14ac:dyDescent="0.2"/>
  <cols>
    <col min="1" max="2" width="9.140625" style="12"/>
    <col min="3" max="3" width="15.28515625" style="24" customWidth="1"/>
    <col min="4" max="7" width="13.140625" style="24" customWidth="1"/>
    <col min="8" max="8" width="6.7109375" style="24" customWidth="1"/>
    <col min="9" max="9" width="14.42578125" style="24" customWidth="1"/>
    <col min="10" max="13" width="13.140625" style="24" customWidth="1"/>
    <col min="14" max="16384" width="9.140625" style="12"/>
  </cols>
  <sheetData>
    <row r="1" spans="2:14" ht="15.75" x14ac:dyDescent="0.2">
      <c r="B1" s="745" t="s">
        <v>179</v>
      </c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7"/>
    </row>
    <row r="2" spans="2:14" x14ac:dyDescent="0.2">
      <c r="B2" s="6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66"/>
    </row>
    <row r="3" spans="2:14" ht="12.75" customHeight="1" x14ac:dyDescent="0.2">
      <c r="B3" s="64"/>
      <c r="C3" s="887" t="s">
        <v>42</v>
      </c>
      <c r="D3" s="888"/>
      <c r="E3" s="888"/>
      <c r="F3" s="888"/>
      <c r="G3" s="889"/>
      <c r="H3" s="74"/>
      <c r="I3" s="842" t="s">
        <v>119</v>
      </c>
      <c r="J3" s="842"/>
      <c r="K3" s="842"/>
      <c r="L3" s="842"/>
      <c r="M3" s="842"/>
      <c r="N3" s="66"/>
    </row>
    <row r="4" spans="2:14" ht="12.75" customHeight="1" x14ac:dyDescent="0.2">
      <c r="B4" s="64"/>
      <c r="C4" s="19"/>
      <c r="D4" s="20">
        <v>2015</v>
      </c>
      <c r="E4" s="25">
        <v>2016</v>
      </c>
      <c r="F4" s="25">
        <v>2017</v>
      </c>
      <c r="G4" s="25">
        <v>2018</v>
      </c>
      <c r="H4" s="74"/>
      <c r="I4" s="19"/>
      <c r="J4" s="20">
        <v>2015</v>
      </c>
      <c r="K4" s="25">
        <v>2016</v>
      </c>
      <c r="L4" s="25">
        <v>2017</v>
      </c>
      <c r="M4" s="25">
        <v>2018</v>
      </c>
      <c r="N4" s="66"/>
    </row>
    <row r="5" spans="2:14" ht="12.75" customHeight="1" x14ac:dyDescent="0.2">
      <c r="B5" s="64"/>
      <c r="C5" s="149" t="s">
        <v>58</v>
      </c>
      <c r="D5" s="180">
        <v>845</v>
      </c>
      <c r="E5" s="181">
        <v>1051</v>
      </c>
      <c r="F5" s="182">
        <v>2250</v>
      </c>
      <c r="G5" s="182">
        <v>2171</v>
      </c>
      <c r="H5" s="74"/>
      <c r="I5" s="149" t="s">
        <v>58</v>
      </c>
      <c r="J5" s="180" t="s">
        <v>36</v>
      </c>
      <c r="K5" s="181">
        <v>23</v>
      </c>
      <c r="L5" s="182">
        <v>1038</v>
      </c>
      <c r="M5" s="182">
        <v>936</v>
      </c>
      <c r="N5" s="66"/>
    </row>
    <row r="6" spans="2:14" ht="12.75" customHeight="1" x14ac:dyDescent="0.2">
      <c r="B6" s="64"/>
      <c r="C6" s="149" t="s">
        <v>59</v>
      </c>
      <c r="D6" s="180">
        <v>1537</v>
      </c>
      <c r="E6" s="181">
        <v>1815</v>
      </c>
      <c r="F6" s="182">
        <v>2402</v>
      </c>
      <c r="G6" s="182">
        <v>2644</v>
      </c>
      <c r="H6" s="74"/>
      <c r="I6" s="149" t="s">
        <v>59</v>
      </c>
      <c r="J6" s="180">
        <v>64</v>
      </c>
      <c r="K6" s="181">
        <v>412</v>
      </c>
      <c r="L6" s="182">
        <v>658</v>
      </c>
      <c r="M6" s="182">
        <v>753</v>
      </c>
      <c r="N6" s="66"/>
    </row>
    <row r="7" spans="2:14" ht="12.75" customHeight="1" x14ac:dyDescent="0.2">
      <c r="B7" s="64"/>
      <c r="C7" s="149" t="s">
        <v>60</v>
      </c>
      <c r="D7" s="180">
        <v>945</v>
      </c>
      <c r="E7" s="181">
        <v>877</v>
      </c>
      <c r="F7" s="182">
        <v>1339</v>
      </c>
      <c r="G7" s="182">
        <v>1317</v>
      </c>
      <c r="H7" s="74"/>
      <c r="I7" s="149" t="s">
        <v>60</v>
      </c>
      <c r="J7" s="180" t="s">
        <v>36</v>
      </c>
      <c r="K7" s="181">
        <v>141</v>
      </c>
      <c r="L7" s="182">
        <v>556</v>
      </c>
      <c r="M7" s="182">
        <v>551</v>
      </c>
      <c r="N7" s="66"/>
    </row>
    <row r="8" spans="2:14" ht="12.75" customHeight="1" x14ac:dyDescent="0.2">
      <c r="B8" s="64"/>
      <c r="C8" s="149" t="s">
        <v>212</v>
      </c>
      <c r="D8" s="180">
        <v>394</v>
      </c>
      <c r="E8" s="181">
        <v>450</v>
      </c>
      <c r="F8" s="182">
        <v>589</v>
      </c>
      <c r="G8" s="182">
        <v>670</v>
      </c>
      <c r="H8" s="74"/>
      <c r="I8" s="149" t="s">
        <v>212</v>
      </c>
      <c r="J8" s="180" t="s">
        <v>36</v>
      </c>
      <c r="K8" s="181">
        <v>125</v>
      </c>
      <c r="L8" s="182">
        <v>203</v>
      </c>
      <c r="M8" s="182">
        <v>255</v>
      </c>
      <c r="N8" s="66"/>
    </row>
    <row r="9" spans="2:14" ht="12.75" customHeight="1" x14ac:dyDescent="0.2">
      <c r="B9" s="64"/>
      <c r="C9" s="149" t="s">
        <v>62</v>
      </c>
      <c r="D9" s="180">
        <v>400</v>
      </c>
      <c r="E9" s="181">
        <v>361</v>
      </c>
      <c r="F9" s="182">
        <v>378</v>
      </c>
      <c r="G9" s="182">
        <v>417</v>
      </c>
      <c r="H9" s="74"/>
      <c r="I9" s="179" t="s">
        <v>35</v>
      </c>
      <c r="J9" s="103">
        <f>SUM(J5:J8)</f>
        <v>64</v>
      </c>
      <c r="K9" s="101">
        <f t="shared" ref="K9:L9" si="0">SUM(K5:K8)</f>
        <v>701</v>
      </c>
      <c r="L9" s="101">
        <f t="shared" si="0"/>
        <v>2455</v>
      </c>
      <c r="M9" s="101">
        <f ca="1">SUM(M5:M10)</f>
        <v>2495</v>
      </c>
      <c r="N9" s="66"/>
    </row>
    <row r="10" spans="2:14" ht="12.75" customHeight="1" x14ac:dyDescent="0.2">
      <c r="B10" s="64"/>
      <c r="C10" s="184" t="s">
        <v>34</v>
      </c>
      <c r="D10" s="180">
        <v>233</v>
      </c>
      <c r="E10" s="95">
        <v>251</v>
      </c>
      <c r="F10" s="95">
        <v>269</v>
      </c>
      <c r="G10" s="95">
        <v>254</v>
      </c>
      <c r="H10" s="74"/>
      <c r="I10" s="74"/>
      <c r="J10" s="74"/>
      <c r="K10" s="74"/>
      <c r="L10" s="74"/>
      <c r="M10" s="158"/>
      <c r="N10" s="66"/>
    </row>
    <row r="11" spans="2:14" ht="12.75" customHeight="1" x14ac:dyDescent="0.2">
      <c r="B11" s="64"/>
      <c r="C11" s="179" t="s">
        <v>35</v>
      </c>
      <c r="D11" s="103">
        <f>SUM(D5:D10)</f>
        <v>4354</v>
      </c>
      <c r="E11" s="101">
        <f>SUM(E5:E10)</f>
        <v>4805</v>
      </c>
      <c r="F11" s="101">
        <f>SUM(F5:F10)</f>
        <v>7227</v>
      </c>
      <c r="G11" s="101">
        <f>SUM(G5:G10)</f>
        <v>7473</v>
      </c>
      <c r="H11" s="74"/>
      <c r="I11" s="74"/>
      <c r="J11" s="74"/>
      <c r="K11" s="74"/>
      <c r="L11" s="74"/>
      <c r="M11" s="74"/>
      <c r="N11" s="66"/>
    </row>
    <row r="12" spans="2:14" ht="12.75" customHeight="1" x14ac:dyDescent="0.2">
      <c r="B12" s="64"/>
      <c r="C12" s="183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66"/>
    </row>
    <row r="13" spans="2:14" ht="12.75" customHeight="1" x14ac:dyDescent="0.2">
      <c r="B13" s="6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66"/>
    </row>
    <row r="14" spans="2:14" ht="12.75" customHeight="1" x14ac:dyDescent="0.2">
      <c r="B14" s="64"/>
      <c r="C14" s="908" t="s">
        <v>43</v>
      </c>
      <c r="D14" s="909"/>
      <c r="E14" s="909"/>
      <c r="F14" s="909"/>
      <c r="G14" s="910"/>
      <c r="H14" s="74"/>
      <c r="I14" s="908" t="s">
        <v>120</v>
      </c>
      <c r="J14" s="909"/>
      <c r="K14" s="909"/>
      <c r="L14" s="909"/>
      <c r="M14" s="910"/>
      <c r="N14" s="66"/>
    </row>
    <row r="15" spans="2:14" ht="12.75" customHeight="1" x14ac:dyDescent="0.2">
      <c r="B15" s="64"/>
      <c r="C15" s="19"/>
      <c r="D15" s="20">
        <v>2015</v>
      </c>
      <c r="E15" s="25">
        <v>2016</v>
      </c>
      <c r="F15" s="25">
        <v>2017</v>
      </c>
      <c r="G15" s="25">
        <v>2018</v>
      </c>
      <c r="H15" s="74"/>
      <c r="I15" s="19"/>
      <c r="J15" s="20">
        <v>2015</v>
      </c>
      <c r="K15" s="25">
        <v>2016</v>
      </c>
      <c r="L15" s="25">
        <v>2017</v>
      </c>
      <c r="M15" s="25">
        <v>2018</v>
      </c>
      <c r="N15" s="66"/>
    </row>
    <row r="16" spans="2:14" ht="12.75" customHeight="1" x14ac:dyDescent="0.2">
      <c r="B16" s="64"/>
      <c r="C16" s="149" t="s">
        <v>58</v>
      </c>
      <c r="D16" s="180">
        <v>4160</v>
      </c>
      <c r="E16" s="181">
        <v>4832</v>
      </c>
      <c r="F16" s="182">
        <v>7317</v>
      </c>
      <c r="G16" s="182">
        <v>7197</v>
      </c>
      <c r="H16" s="74"/>
      <c r="I16" s="149" t="s">
        <v>58</v>
      </c>
      <c r="J16" s="180" t="s">
        <v>36</v>
      </c>
      <c r="K16" s="181">
        <v>30</v>
      </c>
      <c r="L16" s="182">
        <v>1695</v>
      </c>
      <c r="M16" s="182">
        <v>1618</v>
      </c>
      <c r="N16" s="66"/>
    </row>
    <row r="17" spans="2:14" ht="12.75" customHeight="1" x14ac:dyDescent="0.2">
      <c r="B17" s="64"/>
      <c r="C17" s="149" t="s">
        <v>59</v>
      </c>
      <c r="D17" s="180">
        <v>8331</v>
      </c>
      <c r="E17" s="181">
        <v>9091</v>
      </c>
      <c r="F17" s="182">
        <v>11030</v>
      </c>
      <c r="G17" s="182">
        <v>12309</v>
      </c>
      <c r="H17" s="74"/>
      <c r="I17" s="149" t="s">
        <v>59</v>
      </c>
      <c r="J17" s="180">
        <v>122</v>
      </c>
      <c r="K17" s="181">
        <v>756</v>
      </c>
      <c r="L17" s="182">
        <v>1361</v>
      </c>
      <c r="M17" s="182">
        <v>1518</v>
      </c>
      <c r="N17" s="66"/>
    </row>
    <row r="18" spans="2:14" ht="12.75" customHeight="1" x14ac:dyDescent="0.2">
      <c r="B18" s="64"/>
      <c r="C18" s="149" t="s">
        <v>60</v>
      </c>
      <c r="D18" s="180">
        <v>5951</v>
      </c>
      <c r="E18" s="181">
        <v>5370</v>
      </c>
      <c r="F18" s="182">
        <v>6083</v>
      </c>
      <c r="G18" s="182">
        <v>6367</v>
      </c>
      <c r="H18" s="74"/>
      <c r="I18" s="149" t="s">
        <v>60</v>
      </c>
      <c r="J18" s="180" t="s">
        <v>36</v>
      </c>
      <c r="K18" s="181">
        <v>219</v>
      </c>
      <c r="L18" s="182">
        <v>1110</v>
      </c>
      <c r="M18" s="182">
        <v>1052</v>
      </c>
      <c r="N18" s="66"/>
    </row>
    <row r="19" spans="2:14" ht="12.75" customHeight="1" x14ac:dyDescent="0.2">
      <c r="B19" s="64"/>
      <c r="C19" s="149" t="s">
        <v>212</v>
      </c>
      <c r="D19" s="180">
        <v>1655</v>
      </c>
      <c r="E19" s="181">
        <v>1752</v>
      </c>
      <c r="F19" s="182">
        <v>1952</v>
      </c>
      <c r="G19" s="182">
        <v>2022</v>
      </c>
      <c r="H19" s="74"/>
      <c r="I19" s="149" t="s">
        <v>212</v>
      </c>
      <c r="J19" s="180" t="s">
        <v>36</v>
      </c>
      <c r="K19" s="181">
        <v>239</v>
      </c>
      <c r="L19" s="182">
        <v>410</v>
      </c>
      <c r="M19" s="182">
        <v>485</v>
      </c>
      <c r="N19" s="66"/>
    </row>
    <row r="20" spans="2:14" ht="12.75" customHeight="1" x14ac:dyDescent="0.2">
      <c r="B20" s="64"/>
      <c r="C20" s="149" t="s">
        <v>62</v>
      </c>
      <c r="D20" s="180">
        <v>2224</v>
      </c>
      <c r="E20" s="181">
        <v>2407</v>
      </c>
      <c r="F20" s="182">
        <v>2470</v>
      </c>
      <c r="G20" s="182">
        <v>2576</v>
      </c>
      <c r="H20" s="74"/>
      <c r="I20" s="179" t="s">
        <v>35</v>
      </c>
      <c r="J20" s="103">
        <f>SUM(J16:J19)</f>
        <v>122</v>
      </c>
      <c r="K20" s="101">
        <f t="shared" ref="K20:M20" si="1">SUM(K16:K19)</f>
        <v>1244</v>
      </c>
      <c r="L20" s="101">
        <f t="shared" si="1"/>
        <v>4576</v>
      </c>
      <c r="M20" s="101">
        <f t="shared" si="1"/>
        <v>4673</v>
      </c>
      <c r="N20" s="66"/>
    </row>
    <row r="21" spans="2:14" ht="12.75" customHeight="1" x14ac:dyDescent="0.2">
      <c r="B21" s="64"/>
      <c r="C21" s="184" t="s">
        <v>34</v>
      </c>
      <c r="D21" s="180">
        <v>567</v>
      </c>
      <c r="E21" s="95">
        <v>581</v>
      </c>
      <c r="F21" s="95">
        <v>559</v>
      </c>
      <c r="G21" s="95">
        <v>557</v>
      </c>
      <c r="H21" s="74"/>
      <c r="I21" s="74"/>
      <c r="J21" s="74"/>
      <c r="K21" s="74"/>
      <c r="L21" s="74"/>
      <c r="M21" s="74"/>
      <c r="N21" s="66"/>
    </row>
    <row r="22" spans="2:14" ht="12.75" customHeight="1" x14ac:dyDescent="0.2">
      <c r="B22" s="64"/>
      <c r="C22" s="179" t="s">
        <v>35</v>
      </c>
      <c r="D22" s="103">
        <f>SUM(D16:D21)</f>
        <v>22888</v>
      </c>
      <c r="E22" s="101">
        <f>SUM(E16:E21)</f>
        <v>24033</v>
      </c>
      <c r="F22" s="101">
        <f>SUM(F16:F21)</f>
        <v>29411</v>
      </c>
      <c r="G22" s="101">
        <f>SUM(G16:G21)</f>
        <v>31028</v>
      </c>
      <c r="H22" s="74"/>
      <c r="I22" s="74"/>
      <c r="J22" s="74"/>
      <c r="K22" s="74"/>
      <c r="L22" s="74"/>
      <c r="M22" s="74"/>
      <c r="N22" s="66"/>
    </row>
    <row r="23" spans="2:14" ht="12.75" customHeight="1" x14ac:dyDescent="0.2">
      <c r="B23" s="6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66"/>
    </row>
    <row r="24" spans="2:14" ht="12.75" customHeight="1" x14ac:dyDescent="0.2">
      <c r="B24" s="6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66"/>
    </row>
    <row r="25" spans="2:14" ht="12.75" customHeight="1" x14ac:dyDescent="0.2">
      <c r="B25" s="64"/>
      <c r="C25" s="887" t="s">
        <v>44</v>
      </c>
      <c r="D25" s="888"/>
      <c r="E25" s="888"/>
      <c r="F25" s="888"/>
      <c r="G25" s="889"/>
      <c r="H25" s="74"/>
      <c r="I25" s="887" t="s">
        <v>121</v>
      </c>
      <c r="J25" s="888"/>
      <c r="K25" s="888"/>
      <c r="L25" s="888"/>
      <c r="M25" s="889"/>
      <c r="N25" s="66"/>
    </row>
    <row r="26" spans="2:14" ht="12.75" customHeight="1" x14ac:dyDescent="0.2">
      <c r="B26" s="64"/>
      <c r="C26" s="19"/>
      <c r="D26" s="20">
        <v>2015</v>
      </c>
      <c r="E26" s="25">
        <v>2016</v>
      </c>
      <c r="F26" s="25">
        <v>2017</v>
      </c>
      <c r="G26" s="25">
        <v>2018</v>
      </c>
      <c r="H26" s="74"/>
      <c r="I26" s="19"/>
      <c r="J26" s="20">
        <v>2015</v>
      </c>
      <c r="K26" s="25">
        <v>2016</v>
      </c>
      <c r="L26" s="25">
        <v>2017</v>
      </c>
      <c r="M26" s="25">
        <v>2018</v>
      </c>
      <c r="N26" s="66"/>
    </row>
    <row r="27" spans="2:14" ht="12.75" customHeight="1" x14ac:dyDescent="0.2">
      <c r="B27" s="64"/>
      <c r="C27" s="149" t="s">
        <v>58</v>
      </c>
      <c r="D27" s="180">
        <v>828</v>
      </c>
      <c r="E27" s="181">
        <v>1087</v>
      </c>
      <c r="F27" s="182">
        <v>2191</v>
      </c>
      <c r="G27" s="182">
        <v>2177</v>
      </c>
      <c r="H27" s="74"/>
      <c r="I27" s="149" t="s">
        <v>58</v>
      </c>
      <c r="J27" s="180"/>
      <c r="K27" s="181">
        <v>11</v>
      </c>
      <c r="L27" s="182">
        <v>993</v>
      </c>
      <c r="M27" s="182">
        <v>949</v>
      </c>
      <c r="N27" s="66"/>
    </row>
    <row r="28" spans="2:14" ht="12.75" customHeight="1" x14ac:dyDescent="0.2">
      <c r="B28" s="64"/>
      <c r="C28" s="149" t="s">
        <v>59</v>
      </c>
      <c r="D28" s="180">
        <v>1598</v>
      </c>
      <c r="E28" s="181">
        <v>1756</v>
      </c>
      <c r="F28" s="182">
        <v>2284</v>
      </c>
      <c r="G28" s="182">
        <v>2526</v>
      </c>
      <c r="H28" s="74"/>
      <c r="I28" s="149" t="s">
        <v>59</v>
      </c>
      <c r="J28" s="180">
        <v>52</v>
      </c>
      <c r="K28" s="181">
        <v>259</v>
      </c>
      <c r="L28" s="182">
        <v>661</v>
      </c>
      <c r="M28" s="182">
        <v>747</v>
      </c>
      <c r="N28" s="66"/>
    </row>
    <row r="29" spans="2:14" ht="12.75" customHeight="1" x14ac:dyDescent="0.2">
      <c r="B29" s="64"/>
      <c r="C29" s="149" t="s">
        <v>60</v>
      </c>
      <c r="D29" s="180">
        <v>911</v>
      </c>
      <c r="E29" s="181">
        <v>894</v>
      </c>
      <c r="F29" s="182">
        <v>1414</v>
      </c>
      <c r="G29" s="182">
        <v>1268</v>
      </c>
      <c r="H29" s="74"/>
      <c r="I29" s="149" t="s">
        <v>60</v>
      </c>
      <c r="J29" s="180"/>
      <c r="K29" s="181">
        <v>77</v>
      </c>
      <c r="L29" s="182">
        <v>571</v>
      </c>
      <c r="M29" s="182">
        <v>456</v>
      </c>
      <c r="N29" s="66"/>
    </row>
    <row r="30" spans="2:14" ht="12.75" customHeight="1" x14ac:dyDescent="0.2">
      <c r="B30" s="64"/>
      <c r="C30" s="149" t="s">
        <v>212</v>
      </c>
      <c r="D30" s="180">
        <v>391</v>
      </c>
      <c r="E30" s="181">
        <v>432</v>
      </c>
      <c r="F30" s="182">
        <v>592</v>
      </c>
      <c r="G30" s="182">
        <v>655</v>
      </c>
      <c r="H30" s="74"/>
      <c r="I30" s="149" t="s">
        <v>212</v>
      </c>
      <c r="J30" s="180"/>
      <c r="K30" s="181">
        <v>110</v>
      </c>
      <c r="L30" s="182">
        <v>185</v>
      </c>
      <c r="M30" s="182">
        <v>260</v>
      </c>
      <c r="N30" s="66"/>
    </row>
    <row r="31" spans="2:14" ht="12.75" customHeight="1" x14ac:dyDescent="0.2">
      <c r="B31" s="64"/>
      <c r="C31" s="149" t="s">
        <v>62</v>
      </c>
      <c r="D31" s="180">
        <v>369</v>
      </c>
      <c r="E31" s="181">
        <v>349</v>
      </c>
      <c r="F31" s="182">
        <v>373</v>
      </c>
      <c r="G31" s="182">
        <v>351</v>
      </c>
      <c r="H31" s="74"/>
      <c r="I31" s="179" t="s">
        <v>35</v>
      </c>
      <c r="J31" s="103">
        <f>SUM(J27:J30)</f>
        <v>52</v>
      </c>
      <c r="K31" s="101">
        <f t="shared" ref="K31:M31" si="2">SUM(K27:K30)</f>
        <v>457</v>
      </c>
      <c r="L31" s="101">
        <f t="shared" si="2"/>
        <v>2410</v>
      </c>
      <c r="M31" s="101">
        <f t="shared" si="2"/>
        <v>2412</v>
      </c>
      <c r="N31" s="66"/>
    </row>
    <row r="32" spans="2:14" ht="12.75" customHeight="1" x14ac:dyDescent="0.2">
      <c r="B32" s="64"/>
      <c r="C32" s="184" t="s">
        <v>34</v>
      </c>
      <c r="D32" s="180">
        <v>221</v>
      </c>
      <c r="E32" s="95">
        <v>226</v>
      </c>
      <c r="F32" s="95">
        <v>255</v>
      </c>
      <c r="G32" s="95">
        <v>259</v>
      </c>
      <c r="H32" s="74"/>
      <c r="I32" s="74"/>
      <c r="J32" s="74"/>
      <c r="K32" s="74"/>
      <c r="L32" s="74"/>
      <c r="M32" s="74"/>
      <c r="N32" s="66"/>
    </row>
    <row r="33" spans="2:14" ht="12.75" customHeight="1" x14ac:dyDescent="0.2">
      <c r="B33" s="64"/>
      <c r="C33" s="179" t="s">
        <v>35</v>
      </c>
      <c r="D33" s="103">
        <f>SUM(D27:D32)</f>
        <v>4318</v>
      </c>
      <c r="E33" s="101">
        <f>SUM(E27:E32)</f>
        <v>4744</v>
      </c>
      <c r="F33" s="101">
        <f>SUM(F27:F32)</f>
        <v>7109</v>
      </c>
      <c r="G33" s="101">
        <f>SUM(G27:G32)</f>
        <v>7236</v>
      </c>
      <c r="H33" s="74"/>
      <c r="I33" s="74"/>
      <c r="J33" s="74"/>
      <c r="K33" s="74"/>
      <c r="L33" s="74"/>
      <c r="M33" s="74"/>
      <c r="N33" s="66"/>
    </row>
    <row r="34" spans="2:14" ht="12.75" customHeight="1" x14ac:dyDescent="0.2">
      <c r="B34" s="6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66"/>
    </row>
    <row r="35" spans="2:14" ht="12.75" customHeight="1" thickBot="1" x14ac:dyDescent="0.25">
      <c r="B35" s="634" t="s">
        <v>1653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2"/>
    </row>
    <row r="36" spans="2:14" ht="12.75" customHeight="1" x14ac:dyDescent="0.2"/>
    <row r="37" spans="2:14" ht="12.75" customHeight="1" x14ac:dyDescent="0.2"/>
    <row r="38" spans="2:14" ht="12.75" customHeight="1" x14ac:dyDescent="0.2"/>
    <row r="39" spans="2:14" ht="12.75" customHeight="1" x14ac:dyDescent="0.2"/>
    <row r="40" spans="2:14" ht="12.75" customHeight="1" x14ac:dyDescent="0.2"/>
    <row r="41" spans="2:14" ht="12.75" customHeight="1" x14ac:dyDescent="0.2"/>
  </sheetData>
  <mergeCells count="7">
    <mergeCell ref="B1:N1"/>
    <mergeCell ref="I3:M3"/>
    <mergeCell ref="I14:M14"/>
    <mergeCell ref="I25:M25"/>
    <mergeCell ref="C3:G3"/>
    <mergeCell ref="C14:G14"/>
    <mergeCell ref="C25:G25"/>
  </mergeCells>
  <phoneticPr fontId="15" type="noConversion"/>
  <pageMargins left="0.7" right="0.7" top="0.75" bottom="0.75" header="0.3" footer="0.3"/>
  <pageSetup paperSize="9" orientation="portrait" r:id="rId1"/>
  <ignoredErrors>
    <ignoredError sqref="J31:M31 D33:G33 J20:M20 D22:G22 D11:G11 J9:M9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C4765-6F8B-4A98-9E00-06B610506841}">
  <sheetPr>
    <tabColor theme="4" tint="0.59999389629810485"/>
  </sheetPr>
  <dimension ref="B1:I113"/>
  <sheetViews>
    <sheetView topLeftCell="A28" zoomScale="85" zoomScaleNormal="85" workbookViewId="0">
      <selection activeCell="K8" sqref="K8"/>
    </sheetView>
  </sheetViews>
  <sheetFormatPr defaultRowHeight="11.25" x14ac:dyDescent="0.25"/>
  <cols>
    <col min="1" max="1" width="3.42578125" style="24" customWidth="1"/>
    <col min="2" max="2" width="4.28515625" style="24" customWidth="1"/>
    <col min="3" max="3" width="20" style="98" customWidth="1"/>
    <col min="4" max="4" width="94.5703125" style="98" customWidth="1"/>
    <col min="5" max="8" width="14.7109375" style="24" customWidth="1"/>
    <col min="9" max="9" width="4.140625" style="24" customWidth="1"/>
    <col min="10" max="16384" width="9.140625" style="24"/>
  </cols>
  <sheetData>
    <row r="1" spans="2:9" x14ac:dyDescent="0.25">
      <c r="B1" s="911" t="s">
        <v>1490</v>
      </c>
      <c r="C1" s="912"/>
      <c r="D1" s="912"/>
      <c r="E1" s="912"/>
      <c r="F1" s="912"/>
      <c r="G1" s="913"/>
      <c r="H1" s="913"/>
      <c r="I1" s="914"/>
    </row>
    <row r="2" spans="2:9" x14ac:dyDescent="0.25">
      <c r="B2" s="106"/>
      <c r="C2" s="107"/>
      <c r="D2" s="107"/>
      <c r="E2" s="74"/>
      <c r="F2" s="74"/>
      <c r="G2" s="74"/>
      <c r="H2" s="74"/>
      <c r="I2" s="108"/>
    </row>
    <row r="3" spans="2:9" x14ac:dyDescent="0.25">
      <c r="B3" s="106"/>
      <c r="C3" s="51" t="s">
        <v>1462</v>
      </c>
      <c r="D3" s="593" t="s">
        <v>1463</v>
      </c>
      <c r="E3" s="593" t="s">
        <v>1488</v>
      </c>
      <c r="F3" s="19" t="s">
        <v>1489</v>
      </c>
      <c r="G3" s="50" t="s">
        <v>1491</v>
      </c>
      <c r="H3" s="51" t="s">
        <v>1492</v>
      </c>
      <c r="I3" s="108"/>
    </row>
    <row r="4" spans="2:9" ht="10.5" customHeight="1" x14ac:dyDescent="0.25">
      <c r="B4" s="106"/>
      <c r="C4" s="534" t="s">
        <v>1464</v>
      </c>
      <c r="D4" s="534" t="s">
        <v>1465</v>
      </c>
      <c r="E4" s="535">
        <v>138.5</v>
      </c>
      <c r="F4" s="548">
        <v>141.6</v>
      </c>
      <c r="G4" s="544">
        <f>E4-F4</f>
        <v>-3.0999999999999943</v>
      </c>
      <c r="H4" s="540">
        <f>G4/F4</f>
        <v>-2.18926553672316E-2</v>
      </c>
      <c r="I4" s="108"/>
    </row>
    <row r="5" spans="2:9" ht="10.5" customHeight="1" x14ac:dyDescent="0.25">
      <c r="B5" s="106"/>
      <c r="C5" s="99" t="s">
        <v>1466</v>
      </c>
      <c r="D5" s="99" t="s">
        <v>1465</v>
      </c>
      <c r="E5" s="592">
        <v>139.1</v>
      </c>
      <c r="F5" s="549">
        <v>142.30000000000001</v>
      </c>
      <c r="G5" s="545">
        <f t="shared" ref="G5:G45" si="0">E5-F5</f>
        <v>-3.2000000000000171</v>
      </c>
      <c r="H5" s="541">
        <f t="shared" ref="H5:H45" si="1">G5/F5</f>
        <v>-2.2487702037948115E-2</v>
      </c>
      <c r="I5" s="108"/>
    </row>
    <row r="6" spans="2:9" ht="10.5" customHeight="1" x14ac:dyDescent="0.25">
      <c r="B6" s="106"/>
      <c r="C6" s="99" t="s">
        <v>1467</v>
      </c>
      <c r="D6" s="99" t="s">
        <v>1465</v>
      </c>
      <c r="E6" s="592">
        <v>141.1</v>
      </c>
      <c r="F6" s="549">
        <v>148.4</v>
      </c>
      <c r="G6" s="545">
        <f t="shared" si="0"/>
        <v>-7.3000000000000114</v>
      </c>
      <c r="H6" s="541">
        <f t="shared" si="1"/>
        <v>-4.919137466307285E-2</v>
      </c>
      <c r="I6" s="108"/>
    </row>
    <row r="7" spans="2:9" ht="10.5" customHeight="1" x14ac:dyDescent="0.25">
      <c r="B7" s="106"/>
      <c r="C7" s="99" t="s">
        <v>1468</v>
      </c>
      <c r="D7" s="99" t="s">
        <v>1465</v>
      </c>
      <c r="E7" s="592">
        <v>130.1</v>
      </c>
      <c r="F7" s="549">
        <v>129.19999999999999</v>
      </c>
      <c r="G7" s="545">
        <f t="shared" si="0"/>
        <v>0.90000000000000568</v>
      </c>
      <c r="H7" s="541">
        <f t="shared" si="1"/>
        <v>6.9659442724458653E-3</v>
      </c>
      <c r="I7" s="108"/>
    </row>
    <row r="8" spans="2:9" ht="10.5" customHeight="1" x14ac:dyDescent="0.25">
      <c r="B8" s="106"/>
      <c r="C8" s="99" t="s">
        <v>1469</v>
      </c>
      <c r="D8" s="99" t="s">
        <v>1465</v>
      </c>
      <c r="E8" s="592">
        <v>138.19999999999999</v>
      </c>
      <c r="F8" s="549">
        <v>138.80000000000001</v>
      </c>
      <c r="G8" s="545">
        <f t="shared" si="0"/>
        <v>-0.60000000000002274</v>
      </c>
      <c r="H8" s="541">
        <f t="shared" si="1"/>
        <v>-4.3227665706053508E-3</v>
      </c>
      <c r="I8" s="108"/>
    </row>
    <row r="9" spans="2:9" ht="10.5" customHeight="1" x14ac:dyDescent="0.25">
      <c r="B9" s="106"/>
      <c r="C9" s="99" t="s">
        <v>1470</v>
      </c>
      <c r="D9" s="99" t="s">
        <v>1465</v>
      </c>
      <c r="E9" s="592">
        <v>137.5</v>
      </c>
      <c r="F9" s="549">
        <v>144.19999999999999</v>
      </c>
      <c r="G9" s="545">
        <f t="shared" si="0"/>
        <v>-6.6999999999999886</v>
      </c>
      <c r="H9" s="541">
        <f t="shared" si="1"/>
        <v>-4.646324549237163E-2</v>
      </c>
      <c r="I9" s="108"/>
    </row>
    <row r="10" spans="2:9" ht="10.5" customHeight="1" x14ac:dyDescent="0.25">
      <c r="B10" s="106"/>
      <c r="C10" s="534" t="s">
        <v>1464</v>
      </c>
      <c r="D10" s="536" t="s">
        <v>1471</v>
      </c>
      <c r="E10" s="537">
        <v>9.5</v>
      </c>
      <c r="F10" s="550">
        <v>9.4</v>
      </c>
      <c r="G10" s="544">
        <f t="shared" si="0"/>
        <v>9.9999999999999645E-2</v>
      </c>
      <c r="H10" s="540">
        <f t="shared" si="1"/>
        <v>1.0638297872340387E-2</v>
      </c>
      <c r="I10" s="108"/>
    </row>
    <row r="11" spans="2:9" ht="10.5" customHeight="1" x14ac:dyDescent="0.25">
      <c r="B11" s="106"/>
      <c r="C11" s="99" t="s">
        <v>1466</v>
      </c>
      <c r="D11" s="532" t="s">
        <v>1471</v>
      </c>
      <c r="E11" s="594">
        <v>10.49</v>
      </c>
      <c r="F11" s="141">
        <v>11.2</v>
      </c>
      <c r="G11" s="545">
        <f t="shared" si="0"/>
        <v>-0.70999999999999908</v>
      </c>
      <c r="H11" s="541">
        <f t="shared" si="1"/>
        <v>-6.339285714285707E-2</v>
      </c>
      <c r="I11" s="108"/>
    </row>
    <row r="12" spans="2:9" ht="10.5" customHeight="1" x14ac:dyDescent="0.25">
      <c r="B12" s="106"/>
      <c r="C12" s="99" t="s">
        <v>1467</v>
      </c>
      <c r="D12" s="532" t="s">
        <v>1471</v>
      </c>
      <c r="E12" s="594">
        <v>11.01</v>
      </c>
      <c r="F12" s="141">
        <v>11.5</v>
      </c>
      <c r="G12" s="545">
        <f t="shared" si="0"/>
        <v>-0.49000000000000021</v>
      </c>
      <c r="H12" s="541">
        <f t="shared" si="1"/>
        <v>-4.2608695652173935E-2</v>
      </c>
      <c r="I12" s="108"/>
    </row>
    <row r="13" spans="2:9" ht="10.5" customHeight="1" x14ac:dyDescent="0.25">
      <c r="B13" s="106"/>
      <c r="C13" s="99" t="s">
        <v>1468</v>
      </c>
      <c r="D13" s="532" t="s">
        <v>1471</v>
      </c>
      <c r="E13" s="594">
        <v>7.75</v>
      </c>
      <c r="F13" s="141">
        <v>7.9</v>
      </c>
      <c r="G13" s="545">
        <f t="shared" si="0"/>
        <v>-0.15000000000000036</v>
      </c>
      <c r="H13" s="541">
        <f t="shared" si="1"/>
        <v>-1.8987341772151944E-2</v>
      </c>
      <c r="I13" s="108"/>
    </row>
    <row r="14" spans="2:9" ht="10.5" customHeight="1" x14ac:dyDescent="0.25">
      <c r="B14" s="106"/>
      <c r="C14" s="99" t="s">
        <v>1469</v>
      </c>
      <c r="D14" s="532" t="s">
        <v>1471</v>
      </c>
      <c r="E14" s="594">
        <v>8.44</v>
      </c>
      <c r="F14" s="141">
        <v>8.3000000000000007</v>
      </c>
      <c r="G14" s="545">
        <f t="shared" si="0"/>
        <v>0.13999999999999879</v>
      </c>
      <c r="H14" s="541">
        <f t="shared" si="1"/>
        <v>1.6867469879517927E-2</v>
      </c>
      <c r="I14" s="108"/>
    </row>
    <row r="15" spans="2:9" ht="10.5" customHeight="1" x14ac:dyDescent="0.25">
      <c r="B15" s="106"/>
      <c r="C15" s="99" t="s">
        <v>1470</v>
      </c>
      <c r="D15" s="532" t="s">
        <v>1471</v>
      </c>
      <c r="E15" s="594">
        <v>8.15</v>
      </c>
      <c r="F15" s="141">
        <v>8.5</v>
      </c>
      <c r="G15" s="545">
        <f t="shared" si="0"/>
        <v>-0.34999999999999964</v>
      </c>
      <c r="H15" s="541">
        <f t="shared" si="1"/>
        <v>-4.1176470588235252E-2</v>
      </c>
      <c r="I15" s="108"/>
    </row>
    <row r="16" spans="2:9" ht="10.5" customHeight="1" x14ac:dyDescent="0.25">
      <c r="B16" s="106"/>
      <c r="C16" s="534" t="s">
        <v>1464</v>
      </c>
      <c r="D16" s="536" t="s">
        <v>1472</v>
      </c>
      <c r="E16" s="537">
        <v>3.661</v>
      </c>
      <c r="F16" s="550">
        <v>3.9</v>
      </c>
      <c r="G16" s="544">
        <f t="shared" si="0"/>
        <v>-0.23899999999999988</v>
      </c>
      <c r="H16" s="540">
        <f t="shared" si="1"/>
        <v>-6.1282051282051254E-2</v>
      </c>
      <c r="I16" s="108"/>
    </row>
    <row r="17" spans="2:9" ht="10.5" customHeight="1" x14ac:dyDescent="0.25">
      <c r="B17" s="106"/>
      <c r="C17" s="99" t="s">
        <v>1466</v>
      </c>
      <c r="D17" s="532" t="s">
        <v>1472</v>
      </c>
      <c r="E17" s="594">
        <v>4.12</v>
      </c>
      <c r="F17" s="141">
        <v>4.8</v>
      </c>
      <c r="G17" s="545">
        <f t="shared" si="0"/>
        <v>-0.67999999999999972</v>
      </c>
      <c r="H17" s="541">
        <f t="shared" si="1"/>
        <v>-0.14166666666666661</v>
      </c>
      <c r="I17" s="108"/>
    </row>
    <row r="18" spans="2:9" ht="10.5" customHeight="1" x14ac:dyDescent="0.25">
      <c r="B18" s="106"/>
      <c r="C18" s="99" t="s">
        <v>1467</v>
      </c>
      <c r="D18" s="532" t="s">
        <v>1472</v>
      </c>
      <c r="E18" s="594">
        <v>4.25</v>
      </c>
      <c r="F18" s="141">
        <v>4.8</v>
      </c>
      <c r="G18" s="545">
        <f t="shared" si="0"/>
        <v>-0.54999999999999982</v>
      </c>
      <c r="H18" s="541">
        <f t="shared" si="1"/>
        <v>-0.1145833333333333</v>
      </c>
      <c r="I18" s="108"/>
    </row>
    <row r="19" spans="2:9" ht="10.5" customHeight="1" x14ac:dyDescent="0.25">
      <c r="B19" s="106"/>
      <c r="C19" s="99" t="s">
        <v>1468</v>
      </c>
      <c r="D19" s="532" t="s">
        <v>1472</v>
      </c>
      <c r="E19" s="594">
        <v>3.21</v>
      </c>
      <c r="F19" s="141">
        <v>3.5</v>
      </c>
      <c r="G19" s="545">
        <f t="shared" si="0"/>
        <v>-0.29000000000000004</v>
      </c>
      <c r="H19" s="541">
        <f t="shared" si="1"/>
        <v>-8.2857142857142865E-2</v>
      </c>
      <c r="I19" s="108"/>
    </row>
    <row r="20" spans="2:9" ht="10.5" customHeight="1" x14ac:dyDescent="0.25">
      <c r="B20" s="106"/>
      <c r="C20" s="99" t="s">
        <v>1469</v>
      </c>
      <c r="D20" s="532" t="s">
        <v>1472</v>
      </c>
      <c r="E20" s="594">
        <v>3.55</v>
      </c>
      <c r="F20" s="141">
        <v>3.6</v>
      </c>
      <c r="G20" s="545">
        <f t="shared" si="0"/>
        <v>-5.0000000000000266E-2</v>
      </c>
      <c r="H20" s="541">
        <f t="shared" si="1"/>
        <v>-1.3888888888888963E-2</v>
      </c>
      <c r="I20" s="108"/>
    </row>
    <row r="21" spans="2:9" ht="10.5" customHeight="1" x14ac:dyDescent="0.25">
      <c r="B21" s="106"/>
      <c r="C21" s="99" t="s">
        <v>1470</v>
      </c>
      <c r="D21" s="532" t="s">
        <v>1472</v>
      </c>
      <c r="E21" s="594">
        <v>3.22</v>
      </c>
      <c r="F21" s="141">
        <v>3.8</v>
      </c>
      <c r="G21" s="545">
        <f t="shared" si="0"/>
        <v>-0.57999999999999963</v>
      </c>
      <c r="H21" s="541">
        <f t="shared" si="1"/>
        <v>-0.15263157894736834</v>
      </c>
      <c r="I21" s="108"/>
    </row>
    <row r="22" spans="2:9" ht="10.5" customHeight="1" x14ac:dyDescent="0.25">
      <c r="B22" s="106"/>
      <c r="C22" s="538" t="s">
        <v>1464</v>
      </c>
      <c r="D22" s="536" t="s">
        <v>1473</v>
      </c>
      <c r="E22" s="537">
        <v>63.5</v>
      </c>
      <c r="F22" s="550">
        <v>65.7</v>
      </c>
      <c r="G22" s="544">
        <f t="shared" si="0"/>
        <v>-2.2000000000000028</v>
      </c>
      <c r="H22" s="540">
        <f t="shared" si="1"/>
        <v>-3.3485540334855443E-2</v>
      </c>
      <c r="I22" s="108"/>
    </row>
    <row r="23" spans="2:9" ht="10.5" customHeight="1" x14ac:dyDescent="0.25">
      <c r="B23" s="106"/>
      <c r="C23" s="533" t="s">
        <v>1466</v>
      </c>
      <c r="D23" s="532" t="s">
        <v>1473</v>
      </c>
      <c r="E23" s="531">
        <v>78.523489932885909</v>
      </c>
      <c r="F23" s="605">
        <v>75.099999999999994</v>
      </c>
      <c r="G23" s="545">
        <f t="shared" si="0"/>
        <v>3.4234899328859143</v>
      </c>
      <c r="H23" s="541">
        <f t="shared" si="1"/>
        <v>4.5585751436563446E-2</v>
      </c>
      <c r="I23" s="108"/>
    </row>
    <row r="24" spans="2:9" ht="10.5" customHeight="1" x14ac:dyDescent="0.25">
      <c r="B24" s="106"/>
      <c r="C24" s="533" t="s">
        <v>1467</v>
      </c>
      <c r="D24" s="532" t="s">
        <v>1473</v>
      </c>
      <c r="E24" s="531">
        <v>63.513513513513509</v>
      </c>
      <c r="F24" s="605">
        <v>59</v>
      </c>
      <c r="G24" s="545">
        <f t="shared" si="0"/>
        <v>4.5135135135135087</v>
      </c>
      <c r="H24" s="541">
        <f t="shared" si="1"/>
        <v>7.6500229042601842E-2</v>
      </c>
      <c r="I24" s="108"/>
    </row>
    <row r="25" spans="2:9" ht="10.5" customHeight="1" x14ac:dyDescent="0.25">
      <c r="B25" s="106"/>
      <c r="C25" s="533" t="s">
        <v>1468</v>
      </c>
      <c r="D25" s="532" t="s">
        <v>1473</v>
      </c>
      <c r="E25" s="531">
        <v>56.50969529085873</v>
      </c>
      <c r="F25" s="605">
        <v>57.099999999999994</v>
      </c>
      <c r="G25" s="545">
        <f t="shared" si="0"/>
        <v>-0.59030470914126454</v>
      </c>
      <c r="H25" s="541">
        <f t="shared" si="1"/>
        <v>-1.033808597445297E-2</v>
      </c>
      <c r="I25" s="108"/>
    </row>
    <row r="26" spans="2:9" ht="10.5" customHeight="1" x14ac:dyDescent="0.25">
      <c r="B26" s="106"/>
      <c r="C26" s="533" t="s">
        <v>1469</v>
      </c>
      <c r="D26" s="532" t="s">
        <v>1473</v>
      </c>
      <c r="E26" s="531">
        <v>60.509554140127385</v>
      </c>
      <c r="F26" s="605">
        <v>69.199999999999989</v>
      </c>
      <c r="G26" s="545">
        <f t="shared" si="0"/>
        <v>-8.6904458598726038</v>
      </c>
      <c r="H26" s="541">
        <f t="shared" si="1"/>
        <v>-0.12558447774382378</v>
      </c>
      <c r="I26" s="108"/>
    </row>
    <row r="27" spans="2:9" ht="10.5" customHeight="1" x14ac:dyDescent="0.25">
      <c r="B27" s="106"/>
      <c r="C27" s="533" t="s">
        <v>1470</v>
      </c>
      <c r="D27" s="532" t="s">
        <v>1473</v>
      </c>
      <c r="E27" s="531">
        <v>66.666666666666657</v>
      </c>
      <c r="F27" s="605">
        <v>77.5</v>
      </c>
      <c r="G27" s="545">
        <f t="shared" si="0"/>
        <v>-10.833333333333343</v>
      </c>
      <c r="H27" s="541">
        <f t="shared" si="1"/>
        <v>-0.13978494623655927</v>
      </c>
      <c r="I27" s="108"/>
    </row>
    <row r="28" spans="2:9" ht="10.5" customHeight="1" x14ac:dyDescent="0.25">
      <c r="B28" s="106"/>
      <c r="C28" s="534" t="s">
        <v>1464</v>
      </c>
      <c r="D28" s="536" t="s">
        <v>1474</v>
      </c>
      <c r="E28" s="537">
        <v>75.3</v>
      </c>
      <c r="F28" s="550">
        <v>73.400000000000006</v>
      </c>
      <c r="G28" s="544">
        <f t="shared" si="0"/>
        <v>1.8999999999999915</v>
      </c>
      <c r="H28" s="540">
        <f t="shared" si="1"/>
        <v>2.588555858310615E-2</v>
      </c>
      <c r="I28" s="108"/>
    </row>
    <row r="29" spans="2:9" ht="10.5" customHeight="1" x14ac:dyDescent="0.25">
      <c r="B29" s="106"/>
      <c r="C29" s="99" t="s">
        <v>1466</v>
      </c>
      <c r="D29" s="532" t="s">
        <v>1474</v>
      </c>
      <c r="E29" s="594">
        <v>55.900000000000006</v>
      </c>
      <c r="F29" s="605">
        <v>53.5</v>
      </c>
      <c r="G29" s="545">
        <f t="shared" si="0"/>
        <v>2.4000000000000057</v>
      </c>
      <c r="H29" s="541">
        <f t="shared" si="1"/>
        <v>4.4859813084112257E-2</v>
      </c>
      <c r="I29" s="108"/>
    </row>
    <row r="30" spans="2:9" ht="10.5" customHeight="1" x14ac:dyDescent="0.25">
      <c r="B30" s="106"/>
      <c r="C30" s="99" t="s">
        <v>1467</v>
      </c>
      <c r="D30" s="532" t="s">
        <v>1474</v>
      </c>
      <c r="E30" s="594">
        <v>82.399999999999991</v>
      </c>
      <c r="F30" s="605">
        <v>81.2</v>
      </c>
      <c r="G30" s="545">
        <f t="shared" si="0"/>
        <v>1.1999999999999886</v>
      </c>
      <c r="H30" s="541">
        <f t="shared" si="1"/>
        <v>1.4778325123152568E-2</v>
      </c>
      <c r="I30" s="108"/>
    </row>
    <row r="31" spans="2:9" ht="10.5" customHeight="1" x14ac:dyDescent="0.25">
      <c r="B31" s="106"/>
      <c r="C31" s="99" t="s">
        <v>1468</v>
      </c>
      <c r="D31" s="532" t="s">
        <v>1474</v>
      </c>
      <c r="E31" s="594">
        <v>76.5</v>
      </c>
      <c r="F31" s="605">
        <v>72.399999999999991</v>
      </c>
      <c r="G31" s="545">
        <f t="shared" si="0"/>
        <v>4.1000000000000085</v>
      </c>
      <c r="H31" s="541">
        <f t="shared" si="1"/>
        <v>5.6629834254143772E-2</v>
      </c>
      <c r="I31" s="108"/>
    </row>
    <row r="32" spans="2:9" ht="10.5" customHeight="1" x14ac:dyDescent="0.25">
      <c r="B32" s="106"/>
      <c r="C32" s="99" t="s">
        <v>1469</v>
      </c>
      <c r="D32" s="532" t="s">
        <v>1474</v>
      </c>
      <c r="E32" s="594">
        <v>57.4</v>
      </c>
      <c r="F32" s="605">
        <v>60.3</v>
      </c>
      <c r="G32" s="545">
        <f t="shared" si="0"/>
        <v>-2.8999999999999986</v>
      </c>
      <c r="H32" s="541">
        <f t="shared" si="1"/>
        <v>-4.8092868988391352E-2</v>
      </c>
      <c r="I32" s="108"/>
    </row>
    <row r="33" spans="2:9" ht="10.5" customHeight="1" x14ac:dyDescent="0.25">
      <c r="B33" s="106"/>
      <c r="C33" s="99" t="s">
        <v>1470</v>
      </c>
      <c r="D33" s="532" t="s">
        <v>1474</v>
      </c>
      <c r="E33" s="594">
        <v>75.2</v>
      </c>
      <c r="F33" s="605">
        <v>72.599999999999994</v>
      </c>
      <c r="G33" s="545">
        <f t="shared" si="0"/>
        <v>2.6000000000000085</v>
      </c>
      <c r="H33" s="541">
        <f t="shared" si="1"/>
        <v>3.5812672176308659E-2</v>
      </c>
      <c r="I33" s="108"/>
    </row>
    <row r="34" spans="2:9" ht="10.5" customHeight="1" x14ac:dyDescent="0.25">
      <c r="B34" s="106"/>
      <c r="C34" s="534" t="s">
        <v>1464</v>
      </c>
      <c r="D34" s="536" t="s">
        <v>1475</v>
      </c>
      <c r="E34" s="539">
        <v>42.857142857142854</v>
      </c>
      <c r="F34" s="550">
        <v>30</v>
      </c>
      <c r="G34" s="544">
        <f t="shared" si="0"/>
        <v>12.857142857142854</v>
      </c>
      <c r="H34" s="540">
        <f t="shared" si="1"/>
        <v>0.42857142857142849</v>
      </c>
      <c r="I34" s="108"/>
    </row>
    <row r="35" spans="2:9" ht="10.5" customHeight="1" x14ac:dyDescent="0.25">
      <c r="B35" s="106"/>
      <c r="C35" s="99" t="s">
        <v>1466</v>
      </c>
      <c r="D35" s="532" t="s">
        <v>1475</v>
      </c>
      <c r="E35" s="531">
        <v>131.35802469135803</v>
      </c>
      <c r="F35" s="605">
        <v>100</v>
      </c>
      <c r="G35" s="545">
        <f t="shared" si="0"/>
        <v>31.358024691358025</v>
      </c>
      <c r="H35" s="541">
        <f t="shared" si="1"/>
        <v>0.31358024691358027</v>
      </c>
      <c r="I35" s="108"/>
    </row>
    <row r="36" spans="2:9" ht="10.5" customHeight="1" x14ac:dyDescent="0.25">
      <c r="B36" s="106"/>
      <c r="C36" s="99" t="s">
        <v>1467</v>
      </c>
      <c r="D36" s="532" t="s">
        <v>1475</v>
      </c>
      <c r="E36" s="594">
        <v>50</v>
      </c>
      <c r="F36" s="605">
        <v>33.300000000000004</v>
      </c>
      <c r="G36" s="545">
        <f t="shared" si="0"/>
        <v>16.699999999999996</v>
      </c>
      <c r="H36" s="541">
        <f t="shared" si="1"/>
        <v>0.5015015015015013</v>
      </c>
      <c r="I36" s="108"/>
    </row>
    <row r="37" spans="2:9" ht="10.5" customHeight="1" x14ac:dyDescent="0.25">
      <c r="B37" s="106"/>
      <c r="C37" s="99" t="s">
        <v>1468</v>
      </c>
      <c r="D37" s="532" t="s">
        <v>1475</v>
      </c>
      <c r="E37" s="594">
        <v>100</v>
      </c>
      <c r="F37" s="605">
        <v>25</v>
      </c>
      <c r="G37" s="545">
        <f t="shared" si="0"/>
        <v>75</v>
      </c>
      <c r="H37" s="541">
        <f t="shared" si="1"/>
        <v>3</v>
      </c>
      <c r="I37" s="108"/>
    </row>
    <row r="38" spans="2:9" ht="10.5" customHeight="1" x14ac:dyDescent="0.25">
      <c r="B38" s="106"/>
      <c r="C38" s="99" t="s">
        <v>1469</v>
      </c>
      <c r="D38" s="532" t="s">
        <v>1475</v>
      </c>
      <c r="E38" s="594">
        <v>0</v>
      </c>
      <c r="F38" s="605">
        <v>0</v>
      </c>
      <c r="G38" s="545">
        <f t="shared" si="0"/>
        <v>0</v>
      </c>
      <c r="H38" s="541" t="s">
        <v>36</v>
      </c>
      <c r="I38" s="108"/>
    </row>
    <row r="39" spans="2:9" ht="10.5" customHeight="1" x14ac:dyDescent="0.25">
      <c r="B39" s="106"/>
      <c r="C39" s="99" t="s">
        <v>1470</v>
      </c>
      <c r="D39" s="532" t="s">
        <v>1475</v>
      </c>
      <c r="E39" s="594">
        <v>0</v>
      </c>
      <c r="F39" s="605">
        <v>0</v>
      </c>
      <c r="G39" s="545">
        <f t="shared" si="0"/>
        <v>0</v>
      </c>
      <c r="H39" s="541" t="s">
        <v>36</v>
      </c>
      <c r="I39" s="108"/>
    </row>
    <row r="40" spans="2:9" ht="10.5" customHeight="1" x14ac:dyDescent="0.25">
      <c r="B40" s="106"/>
      <c r="C40" s="534" t="s">
        <v>1464</v>
      </c>
      <c r="D40" s="536" t="s">
        <v>1476</v>
      </c>
      <c r="E40" s="539">
        <v>26.1</v>
      </c>
      <c r="F40" s="550">
        <v>28.9</v>
      </c>
      <c r="G40" s="544">
        <f t="shared" si="0"/>
        <v>-2.7999999999999972</v>
      </c>
      <c r="H40" s="540">
        <f t="shared" si="1"/>
        <v>-9.688581314878883E-2</v>
      </c>
      <c r="I40" s="108"/>
    </row>
    <row r="41" spans="2:9" ht="10.5" customHeight="1" x14ac:dyDescent="0.25">
      <c r="B41" s="106"/>
      <c r="C41" s="99" t="s">
        <v>1466</v>
      </c>
      <c r="D41" s="532" t="s">
        <v>1476</v>
      </c>
      <c r="E41" s="531">
        <v>25.265957446808514</v>
      </c>
      <c r="F41" s="605">
        <v>23.9</v>
      </c>
      <c r="G41" s="545">
        <f t="shared" si="0"/>
        <v>1.3659574468085154</v>
      </c>
      <c r="H41" s="541">
        <f t="shared" si="1"/>
        <v>5.7153031247218218E-2</v>
      </c>
      <c r="I41" s="108"/>
    </row>
    <row r="42" spans="2:9" ht="10.5" customHeight="1" x14ac:dyDescent="0.25">
      <c r="B42" s="106"/>
      <c r="C42" s="99" t="s">
        <v>1467</v>
      </c>
      <c r="D42" s="532" t="s">
        <v>1476</v>
      </c>
      <c r="E42" s="531">
        <v>26.315789473684209</v>
      </c>
      <c r="F42" s="605">
        <v>28.999999999999996</v>
      </c>
      <c r="G42" s="545">
        <f t="shared" si="0"/>
        <v>-2.6842105263157876</v>
      </c>
      <c r="H42" s="541">
        <f t="shared" si="1"/>
        <v>-9.2558983666061648E-2</v>
      </c>
      <c r="I42" s="108"/>
    </row>
    <row r="43" spans="2:9" ht="10.5" customHeight="1" x14ac:dyDescent="0.25">
      <c r="B43" s="106"/>
      <c r="C43" s="99" t="s">
        <v>1468</v>
      </c>
      <c r="D43" s="532" t="s">
        <v>1476</v>
      </c>
      <c r="E43" s="531">
        <v>23.678160919540232</v>
      </c>
      <c r="F43" s="605">
        <v>27</v>
      </c>
      <c r="G43" s="545">
        <f t="shared" si="0"/>
        <v>-3.3218390804597675</v>
      </c>
      <c r="H43" s="541">
        <f t="shared" si="1"/>
        <v>-0.12303107705406546</v>
      </c>
      <c r="I43" s="108"/>
    </row>
    <row r="44" spans="2:9" ht="10.5" customHeight="1" x14ac:dyDescent="0.25">
      <c r="B44" s="106"/>
      <c r="C44" s="99" t="s">
        <v>1469</v>
      </c>
      <c r="D44" s="532" t="s">
        <v>1476</v>
      </c>
      <c r="E44" s="531">
        <v>33.836206896551715</v>
      </c>
      <c r="F44" s="605">
        <v>37</v>
      </c>
      <c r="G44" s="545">
        <f t="shared" si="0"/>
        <v>-3.1637931034482847</v>
      </c>
      <c r="H44" s="541">
        <f t="shared" si="1"/>
        <v>-8.5507921714818511E-2</v>
      </c>
      <c r="I44" s="108"/>
    </row>
    <row r="45" spans="2:9" ht="10.5" customHeight="1" x14ac:dyDescent="0.25">
      <c r="B45" s="106"/>
      <c r="C45" s="99" t="s">
        <v>1470</v>
      </c>
      <c r="D45" s="532" t="s">
        <v>1476</v>
      </c>
      <c r="E45" s="531">
        <v>26.120857699805072</v>
      </c>
      <c r="F45" s="605">
        <v>29.299999999999997</v>
      </c>
      <c r="G45" s="545">
        <f t="shared" si="0"/>
        <v>-3.1791423001949255</v>
      </c>
      <c r="H45" s="541">
        <f t="shared" si="1"/>
        <v>-0.10850315017730122</v>
      </c>
      <c r="I45" s="108"/>
    </row>
    <row r="46" spans="2:9" ht="10.5" customHeight="1" x14ac:dyDescent="0.25">
      <c r="B46" s="106"/>
      <c r="C46" s="534" t="s">
        <v>1464</v>
      </c>
      <c r="D46" s="536" t="s">
        <v>1481</v>
      </c>
      <c r="E46" s="539">
        <v>93.73</v>
      </c>
      <c r="F46" s="550">
        <v>92.88</v>
      </c>
      <c r="G46" s="544">
        <f t="shared" ref="G46:G80" si="2">E46-F46</f>
        <v>0.85000000000000853</v>
      </c>
      <c r="H46" s="540">
        <f t="shared" ref="H46:H80" si="3">G46/F46</f>
        <v>9.1515934539191275E-3</v>
      </c>
      <c r="I46" s="108"/>
    </row>
    <row r="47" spans="2:9" ht="10.5" customHeight="1" x14ac:dyDescent="0.25">
      <c r="B47" s="106"/>
      <c r="C47" s="99" t="s">
        <v>1466</v>
      </c>
      <c r="D47" s="532" t="s">
        <v>1481</v>
      </c>
      <c r="E47" s="531">
        <v>92.83</v>
      </c>
      <c r="F47" s="605">
        <v>91.45</v>
      </c>
      <c r="G47" s="545">
        <f t="shared" si="2"/>
        <v>1.3799999999999955</v>
      </c>
      <c r="H47" s="541">
        <f t="shared" si="3"/>
        <v>1.509021323127387E-2</v>
      </c>
      <c r="I47" s="108"/>
    </row>
    <row r="48" spans="2:9" ht="10.5" customHeight="1" x14ac:dyDescent="0.25">
      <c r="B48" s="106"/>
      <c r="C48" s="99" t="s">
        <v>1467</v>
      </c>
      <c r="D48" s="532" t="s">
        <v>1481</v>
      </c>
      <c r="E48" s="531">
        <v>91.91</v>
      </c>
      <c r="F48" s="605">
        <v>92.300000000000011</v>
      </c>
      <c r="G48" s="545">
        <f t="shared" si="2"/>
        <v>-0.39000000000001478</v>
      </c>
      <c r="H48" s="541">
        <f t="shared" si="3"/>
        <v>-4.2253521126762155E-3</v>
      </c>
      <c r="I48" s="108"/>
    </row>
    <row r="49" spans="2:9" ht="10.5" customHeight="1" x14ac:dyDescent="0.25">
      <c r="B49" s="106"/>
      <c r="C49" s="99" t="s">
        <v>1468</v>
      </c>
      <c r="D49" s="532" t="s">
        <v>1481</v>
      </c>
      <c r="E49" s="531">
        <v>95.23</v>
      </c>
      <c r="F49" s="605">
        <v>91.18</v>
      </c>
      <c r="G49" s="545">
        <f t="shared" si="2"/>
        <v>4.0499999999999972</v>
      </c>
      <c r="H49" s="541">
        <f t="shared" si="3"/>
        <v>4.4417635446369785E-2</v>
      </c>
      <c r="I49" s="108"/>
    </row>
    <row r="50" spans="2:9" ht="10.5" customHeight="1" x14ac:dyDescent="0.25">
      <c r="B50" s="106"/>
      <c r="C50" s="99" t="s">
        <v>1469</v>
      </c>
      <c r="D50" s="532" t="s">
        <v>1481</v>
      </c>
      <c r="E50" s="531">
        <v>96.63</v>
      </c>
      <c r="F50" s="605">
        <v>97</v>
      </c>
      <c r="G50" s="545">
        <f t="shared" si="2"/>
        <v>-0.37000000000000455</v>
      </c>
      <c r="H50" s="541">
        <f t="shared" si="3"/>
        <v>-3.8144329896907686E-3</v>
      </c>
      <c r="I50" s="108"/>
    </row>
    <row r="51" spans="2:9" ht="10.5" customHeight="1" x14ac:dyDescent="0.25">
      <c r="B51" s="106"/>
      <c r="C51" s="99" t="s">
        <v>1470</v>
      </c>
      <c r="D51" s="532" t="s">
        <v>1481</v>
      </c>
      <c r="E51" s="531">
        <v>92.2</v>
      </c>
      <c r="F51" s="605">
        <v>94</v>
      </c>
      <c r="G51" s="545">
        <f t="shared" si="2"/>
        <v>-1.7999999999999972</v>
      </c>
      <c r="H51" s="541">
        <f t="shared" si="3"/>
        <v>-1.9148936170212735E-2</v>
      </c>
      <c r="I51" s="108"/>
    </row>
    <row r="52" spans="2:9" ht="10.5" customHeight="1" x14ac:dyDescent="0.25">
      <c r="B52" s="106"/>
      <c r="C52" s="534" t="s">
        <v>1464</v>
      </c>
      <c r="D52" s="536" t="s">
        <v>1482</v>
      </c>
      <c r="E52" s="539">
        <v>3.5331426349809312</v>
      </c>
      <c r="F52" s="550" t="s">
        <v>36</v>
      </c>
      <c r="G52" s="544" t="s">
        <v>36</v>
      </c>
      <c r="H52" s="540" t="s">
        <v>36</v>
      </c>
      <c r="I52" s="108"/>
    </row>
    <row r="53" spans="2:9" ht="10.5" customHeight="1" x14ac:dyDescent="0.25">
      <c r="B53" s="106"/>
      <c r="C53" s="99" t="s">
        <v>1466</v>
      </c>
      <c r="D53" s="532" t="s">
        <v>1482</v>
      </c>
      <c r="E53" s="531">
        <v>4.182386607446376</v>
      </c>
      <c r="F53" s="605" t="s">
        <v>36</v>
      </c>
      <c r="G53" s="546" t="s">
        <v>36</v>
      </c>
      <c r="H53" s="542" t="s">
        <v>36</v>
      </c>
      <c r="I53" s="108"/>
    </row>
    <row r="54" spans="2:9" ht="10.5" customHeight="1" x14ac:dyDescent="0.25">
      <c r="B54" s="106"/>
      <c r="C54" s="99" t="s">
        <v>1467</v>
      </c>
      <c r="D54" s="532" t="s">
        <v>1482</v>
      </c>
      <c r="E54" s="531">
        <v>3.042912927625391</v>
      </c>
      <c r="F54" s="605" t="s">
        <v>36</v>
      </c>
      <c r="G54" s="546" t="s">
        <v>36</v>
      </c>
      <c r="H54" s="542" t="s">
        <v>36</v>
      </c>
      <c r="I54" s="108"/>
    </row>
    <row r="55" spans="2:9" ht="10.5" customHeight="1" x14ac:dyDescent="0.25">
      <c r="B55" s="106"/>
      <c r="C55" s="99" t="s">
        <v>1468</v>
      </c>
      <c r="D55" s="532" t="s">
        <v>1482</v>
      </c>
      <c r="E55" s="531">
        <v>3.0199662532859954</v>
      </c>
      <c r="F55" s="605" t="s">
        <v>36</v>
      </c>
      <c r="G55" s="546" t="s">
        <v>36</v>
      </c>
      <c r="H55" s="542" t="s">
        <v>36</v>
      </c>
      <c r="I55" s="108"/>
    </row>
    <row r="56" spans="2:9" ht="10.5" customHeight="1" x14ac:dyDescent="0.25">
      <c r="B56" s="106"/>
      <c r="C56" s="99" t="s">
        <v>1469</v>
      </c>
      <c r="D56" s="532" t="s">
        <v>1482</v>
      </c>
      <c r="E56" s="531">
        <v>2.8826237054085153</v>
      </c>
      <c r="F56" s="605" t="s">
        <v>36</v>
      </c>
      <c r="G56" s="546" t="s">
        <v>36</v>
      </c>
      <c r="H56" s="542" t="s">
        <v>36</v>
      </c>
      <c r="I56" s="108"/>
    </row>
    <row r="57" spans="2:9" ht="10.5" customHeight="1" x14ac:dyDescent="0.25">
      <c r="B57" s="106"/>
      <c r="C57" s="99" t="s">
        <v>1470</v>
      </c>
      <c r="D57" s="532" t="s">
        <v>1482</v>
      </c>
      <c r="E57" s="531">
        <v>4.8460509993773497</v>
      </c>
      <c r="F57" s="605" t="s">
        <v>36</v>
      </c>
      <c r="G57" s="546" t="s">
        <v>36</v>
      </c>
      <c r="H57" s="542" t="s">
        <v>36</v>
      </c>
      <c r="I57" s="108"/>
    </row>
    <row r="58" spans="2:9" ht="10.5" customHeight="1" x14ac:dyDescent="0.25">
      <c r="B58" s="106"/>
      <c r="C58" s="534" t="s">
        <v>1464</v>
      </c>
      <c r="D58" s="536" t="s">
        <v>1483</v>
      </c>
      <c r="E58" s="539">
        <v>1.7800115520455053</v>
      </c>
      <c r="F58" s="550" t="s">
        <v>36</v>
      </c>
      <c r="G58" s="544" t="s">
        <v>36</v>
      </c>
      <c r="H58" s="540" t="s">
        <v>36</v>
      </c>
      <c r="I58" s="108"/>
    </row>
    <row r="59" spans="2:9" ht="10.5" customHeight="1" x14ac:dyDescent="0.25">
      <c r="B59" s="106"/>
      <c r="C59" s="99" t="s">
        <v>1466</v>
      </c>
      <c r="D59" s="532" t="s">
        <v>1483</v>
      </c>
      <c r="E59" s="531">
        <v>1.9504800967438127</v>
      </c>
      <c r="F59" s="605" t="s">
        <v>36</v>
      </c>
      <c r="G59" s="546" t="s">
        <v>36</v>
      </c>
      <c r="H59" s="542" t="s">
        <v>36</v>
      </c>
      <c r="I59" s="108"/>
    </row>
    <row r="60" spans="2:9" ht="10.5" customHeight="1" x14ac:dyDescent="0.25">
      <c r="B60" s="106"/>
      <c r="C60" s="99" t="s">
        <v>1467</v>
      </c>
      <c r="D60" s="532" t="s">
        <v>1483</v>
      </c>
      <c r="E60" s="531">
        <v>1.5524644080480086</v>
      </c>
      <c r="F60" s="605" t="s">
        <v>36</v>
      </c>
      <c r="G60" s="546" t="s">
        <v>36</v>
      </c>
      <c r="H60" s="542" t="s">
        <v>36</v>
      </c>
      <c r="I60" s="108"/>
    </row>
    <row r="61" spans="2:9" ht="10.5" customHeight="1" x14ac:dyDescent="0.25">
      <c r="B61" s="106"/>
      <c r="C61" s="99" t="s">
        <v>1468</v>
      </c>
      <c r="D61" s="532" t="s">
        <v>1483</v>
      </c>
      <c r="E61" s="531">
        <v>1.2497555186485403</v>
      </c>
      <c r="F61" s="605" t="s">
        <v>36</v>
      </c>
      <c r="G61" s="546" t="s">
        <v>36</v>
      </c>
      <c r="H61" s="542" t="s">
        <v>36</v>
      </c>
      <c r="I61" s="108"/>
    </row>
    <row r="62" spans="2:9" ht="10.5" customHeight="1" x14ac:dyDescent="0.25">
      <c r="B62" s="106"/>
      <c r="C62" s="99" t="s">
        <v>1469</v>
      </c>
      <c r="D62" s="532" t="s">
        <v>1483</v>
      </c>
      <c r="E62" s="531">
        <v>1.4902186421173764</v>
      </c>
      <c r="F62" s="605" t="s">
        <v>36</v>
      </c>
      <c r="G62" s="546" t="s">
        <v>36</v>
      </c>
      <c r="H62" s="542" t="s">
        <v>36</v>
      </c>
      <c r="I62" s="108"/>
    </row>
    <row r="63" spans="2:9" ht="10.5" customHeight="1" x14ac:dyDescent="0.25">
      <c r="B63" s="106"/>
      <c r="C63" s="99" t="s">
        <v>1470</v>
      </c>
      <c r="D63" s="532" t="s">
        <v>1483</v>
      </c>
      <c r="E63" s="531">
        <v>3.0311952466224859</v>
      </c>
      <c r="F63" s="605" t="s">
        <v>36</v>
      </c>
      <c r="G63" s="546" t="s">
        <v>36</v>
      </c>
      <c r="H63" s="542" t="s">
        <v>36</v>
      </c>
      <c r="I63" s="108"/>
    </row>
    <row r="64" spans="2:9" ht="10.5" customHeight="1" x14ac:dyDescent="0.25">
      <c r="B64" s="106"/>
      <c r="C64" s="534" t="s">
        <v>1464</v>
      </c>
      <c r="D64" s="536" t="s">
        <v>1484</v>
      </c>
      <c r="E64" s="539">
        <v>0.49564962554195291</v>
      </c>
      <c r="F64" s="550" t="s">
        <v>36</v>
      </c>
      <c r="G64" s="544" t="s">
        <v>36</v>
      </c>
      <c r="H64" s="540" t="s">
        <v>36</v>
      </c>
      <c r="I64" s="108"/>
    </row>
    <row r="65" spans="2:9" ht="10.5" customHeight="1" x14ac:dyDescent="0.25">
      <c r="B65" s="106"/>
      <c r="C65" s="99" t="s">
        <v>1466</v>
      </c>
      <c r="D65" s="532" t="s">
        <v>1484</v>
      </c>
      <c r="E65" s="531">
        <v>0.50433842501518589</v>
      </c>
      <c r="F65" s="605" t="s">
        <v>36</v>
      </c>
      <c r="G65" s="546" t="s">
        <v>36</v>
      </c>
      <c r="H65" s="542" t="s">
        <v>36</v>
      </c>
      <c r="I65" s="108"/>
    </row>
    <row r="66" spans="2:9" ht="10.5" customHeight="1" x14ac:dyDescent="0.25">
      <c r="B66" s="106"/>
      <c r="C66" s="99" t="s">
        <v>1467</v>
      </c>
      <c r="D66" s="532" t="s">
        <v>1484</v>
      </c>
      <c r="E66" s="531">
        <v>0.51679907058855146</v>
      </c>
      <c r="F66" s="605" t="s">
        <v>36</v>
      </c>
      <c r="G66" s="546" t="s">
        <v>36</v>
      </c>
      <c r="H66" s="542" t="s">
        <v>36</v>
      </c>
      <c r="I66" s="108"/>
    </row>
    <row r="67" spans="2:9" ht="10.5" customHeight="1" x14ac:dyDescent="0.25">
      <c r="B67" s="106"/>
      <c r="C67" s="99" t="s">
        <v>1468</v>
      </c>
      <c r="D67" s="532" t="s">
        <v>1484</v>
      </c>
      <c r="E67" s="531">
        <v>0.44089518297150093</v>
      </c>
      <c r="F67" s="605" t="s">
        <v>36</v>
      </c>
      <c r="G67" s="546" t="s">
        <v>36</v>
      </c>
      <c r="H67" s="542" t="s">
        <v>36</v>
      </c>
      <c r="I67" s="108"/>
    </row>
    <row r="68" spans="2:9" ht="10.5" customHeight="1" x14ac:dyDescent="0.25">
      <c r="B68" s="106"/>
      <c r="C68" s="99" t="s">
        <v>1469</v>
      </c>
      <c r="D68" s="532" t="s">
        <v>1484</v>
      </c>
      <c r="E68" s="531">
        <v>0.13233601841196777</v>
      </c>
      <c r="F68" s="605" t="s">
        <v>36</v>
      </c>
      <c r="G68" s="546" t="s">
        <v>36</v>
      </c>
      <c r="H68" s="542" t="s">
        <v>36</v>
      </c>
      <c r="I68" s="108"/>
    </row>
    <row r="69" spans="2:9" ht="10.5" customHeight="1" x14ac:dyDescent="0.25">
      <c r="B69" s="106"/>
      <c r="C69" s="99" t="s">
        <v>1470</v>
      </c>
      <c r="D69" s="532" t="s">
        <v>1484</v>
      </c>
      <c r="E69" s="531">
        <v>0.815719739935032</v>
      </c>
      <c r="F69" s="605" t="s">
        <v>36</v>
      </c>
      <c r="G69" s="546" t="s">
        <v>36</v>
      </c>
      <c r="H69" s="542" t="s">
        <v>36</v>
      </c>
      <c r="I69" s="108"/>
    </row>
    <row r="70" spans="2:9" ht="10.5" customHeight="1" x14ac:dyDescent="0.25">
      <c r="B70" s="106"/>
      <c r="C70" s="534" t="s">
        <v>1464</v>
      </c>
      <c r="D70" s="536" t="s">
        <v>1485</v>
      </c>
      <c r="E70" s="539">
        <v>5.6</v>
      </c>
      <c r="F70" s="550" t="s">
        <v>36</v>
      </c>
      <c r="G70" s="544" t="s">
        <v>36</v>
      </c>
      <c r="H70" s="540" t="s">
        <v>36</v>
      </c>
      <c r="I70" s="108"/>
    </row>
    <row r="71" spans="2:9" ht="10.5" customHeight="1" x14ac:dyDescent="0.25">
      <c r="B71" s="106"/>
      <c r="C71" s="99" t="s">
        <v>1466</v>
      </c>
      <c r="D71" s="532" t="s">
        <v>1485</v>
      </c>
      <c r="E71" s="531">
        <v>1.88</v>
      </c>
      <c r="F71" s="605">
        <v>10.47</v>
      </c>
      <c r="G71" s="545">
        <f t="shared" si="2"/>
        <v>-8.59</v>
      </c>
      <c r="H71" s="541">
        <f t="shared" si="3"/>
        <v>-0.82043935052531036</v>
      </c>
      <c r="I71" s="108"/>
    </row>
    <row r="72" spans="2:9" ht="10.5" customHeight="1" x14ac:dyDescent="0.25">
      <c r="B72" s="106"/>
      <c r="C72" s="99" t="s">
        <v>1467</v>
      </c>
      <c r="D72" s="532" t="s">
        <v>1485</v>
      </c>
      <c r="E72" s="531">
        <v>5.04</v>
      </c>
      <c r="F72" s="605">
        <v>8.18</v>
      </c>
      <c r="G72" s="545">
        <f t="shared" si="2"/>
        <v>-3.1399999999999997</v>
      </c>
      <c r="H72" s="541">
        <f t="shared" si="3"/>
        <v>-0.38386308068459657</v>
      </c>
      <c r="I72" s="108"/>
    </row>
    <row r="73" spans="2:9" ht="10.5" customHeight="1" x14ac:dyDescent="0.25">
      <c r="B73" s="106"/>
      <c r="C73" s="99" t="s">
        <v>1468</v>
      </c>
      <c r="D73" s="532" t="s">
        <v>1485</v>
      </c>
      <c r="E73" s="531">
        <v>5.31</v>
      </c>
      <c r="F73" s="605">
        <v>5.7299999999999995</v>
      </c>
      <c r="G73" s="545">
        <f t="shared" si="2"/>
        <v>-0.41999999999999993</v>
      </c>
      <c r="H73" s="541">
        <f t="shared" si="3"/>
        <v>-7.3298429319371722E-2</v>
      </c>
      <c r="I73" s="108"/>
    </row>
    <row r="74" spans="2:9" ht="10.5" customHeight="1" x14ac:dyDescent="0.25">
      <c r="B74" s="106"/>
      <c r="C74" s="99" t="s">
        <v>1469</v>
      </c>
      <c r="D74" s="532" t="s">
        <v>1485</v>
      </c>
      <c r="E74" s="531">
        <v>6.55</v>
      </c>
      <c r="F74" s="605">
        <v>10.100000000000001</v>
      </c>
      <c r="G74" s="545">
        <f t="shared" si="2"/>
        <v>-3.5500000000000016</v>
      </c>
      <c r="H74" s="541">
        <f t="shared" si="3"/>
        <v>-0.35148514851485158</v>
      </c>
      <c r="I74" s="108"/>
    </row>
    <row r="75" spans="2:9" ht="10.5" customHeight="1" x14ac:dyDescent="0.25">
      <c r="B75" s="106"/>
      <c r="C75" s="99" t="s">
        <v>1470</v>
      </c>
      <c r="D75" s="532" t="s">
        <v>1485</v>
      </c>
      <c r="E75" s="531">
        <v>7.28</v>
      </c>
      <c r="F75" s="605">
        <v>7.39</v>
      </c>
      <c r="G75" s="545">
        <f t="shared" si="2"/>
        <v>-0.10999999999999943</v>
      </c>
      <c r="H75" s="541">
        <f t="shared" si="3"/>
        <v>-1.488497970230033E-2</v>
      </c>
      <c r="I75" s="108"/>
    </row>
    <row r="76" spans="2:9" ht="10.5" customHeight="1" x14ac:dyDescent="0.25">
      <c r="B76" s="106"/>
      <c r="C76" s="534" t="s">
        <v>1464</v>
      </c>
      <c r="D76" s="536" t="s">
        <v>1486</v>
      </c>
      <c r="E76" s="539">
        <v>31</v>
      </c>
      <c r="F76" s="550">
        <v>25.96</v>
      </c>
      <c r="G76" s="544">
        <f t="shared" si="2"/>
        <v>5.0399999999999991</v>
      </c>
      <c r="H76" s="540">
        <f t="shared" si="3"/>
        <v>0.19414483821263478</v>
      </c>
      <c r="I76" s="108"/>
    </row>
    <row r="77" spans="2:9" ht="10.5" customHeight="1" x14ac:dyDescent="0.25">
      <c r="B77" s="106"/>
      <c r="C77" s="99" t="s">
        <v>1466</v>
      </c>
      <c r="D77" s="532" t="s">
        <v>1486</v>
      </c>
      <c r="E77" s="531">
        <v>33.770000000000003</v>
      </c>
      <c r="F77" s="605">
        <v>21.790000000000003</v>
      </c>
      <c r="G77" s="545">
        <f t="shared" si="2"/>
        <v>11.98</v>
      </c>
      <c r="H77" s="541">
        <f t="shared" si="3"/>
        <v>0.54979348324919686</v>
      </c>
      <c r="I77" s="108"/>
    </row>
    <row r="78" spans="2:9" ht="10.5" customHeight="1" x14ac:dyDescent="0.25">
      <c r="B78" s="106"/>
      <c r="C78" s="99" t="s">
        <v>1467</v>
      </c>
      <c r="D78" s="532" t="s">
        <v>1486</v>
      </c>
      <c r="E78" s="531">
        <v>29.84</v>
      </c>
      <c r="F78" s="605">
        <v>23.5</v>
      </c>
      <c r="G78" s="545">
        <f t="shared" si="2"/>
        <v>6.34</v>
      </c>
      <c r="H78" s="541">
        <f t="shared" si="3"/>
        <v>0.26978723404255317</v>
      </c>
      <c r="I78" s="108"/>
    </row>
    <row r="79" spans="2:9" ht="10.5" customHeight="1" x14ac:dyDescent="0.25">
      <c r="B79" s="106"/>
      <c r="C79" s="99" t="s">
        <v>1468</v>
      </c>
      <c r="D79" s="532" t="s">
        <v>1486</v>
      </c>
      <c r="E79" s="531">
        <v>35.729999999999997</v>
      </c>
      <c r="F79" s="605">
        <v>24.95</v>
      </c>
      <c r="G79" s="545">
        <f t="shared" si="2"/>
        <v>10.779999999999998</v>
      </c>
      <c r="H79" s="541">
        <f t="shared" si="3"/>
        <v>0.43206412825651297</v>
      </c>
      <c r="I79" s="108"/>
    </row>
    <row r="80" spans="2:9" ht="10.5" customHeight="1" x14ac:dyDescent="0.25">
      <c r="B80" s="106"/>
      <c r="C80" s="99" t="s">
        <v>1469</v>
      </c>
      <c r="D80" s="532" t="s">
        <v>1486</v>
      </c>
      <c r="E80" s="531">
        <v>38.28</v>
      </c>
      <c r="F80" s="605">
        <v>30.819999999999997</v>
      </c>
      <c r="G80" s="545">
        <f t="shared" si="2"/>
        <v>7.4600000000000044</v>
      </c>
      <c r="H80" s="541">
        <f t="shared" si="3"/>
        <v>0.24205061648280354</v>
      </c>
      <c r="I80" s="108"/>
    </row>
    <row r="81" spans="2:9" ht="10.5" customHeight="1" x14ac:dyDescent="0.25">
      <c r="B81" s="106"/>
      <c r="C81" s="99" t="s">
        <v>1470</v>
      </c>
      <c r="D81" s="532" t="s">
        <v>1486</v>
      </c>
      <c r="E81" s="531" t="s">
        <v>36</v>
      </c>
      <c r="F81" s="605" t="s">
        <v>36</v>
      </c>
      <c r="G81" s="546" t="s">
        <v>36</v>
      </c>
      <c r="H81" s="542" t="s">
        <v>36</v>
      </c>
      <c r="I81" s="108"/>
    </row>
    <row r="82" spans="2:9" ht="10.5" customHeight="1" x14ac:dyDescent="0.25">
      <c r="B82" s="106"/>
      <c r="C82" s="534" t="s">
        <v>1464</v>
      </c>
      <c r="D82" s="536" t="s">
        <v>1487</v>
      </c>
      <c r="E82" s="539">
        <v>30.2</v>
      </c>
      <c r="F82" s="550" t="s">
        <v>36</v>
      </c>
      <c r="G82" s="544" t="s">
        <v>36</v>
      </c>
      <c r="H82" s="540" t="s">
        <v>36</v>
      </c>
      <c r="I82" s="108"/>
    </row>
    <row r="83" spans="2:9" ht="10.5" customHeight="1" x14ac:dyDescent="0.25">
      <c r="B83" s="106"/>
      <c r="C83" s="99" t="s">
        <v>1466</v>
      </c>
      <c r="D83" s="532" t="s">
        <v>1487</v>
      </c>
      <c r="E83" s="116">
        <v>33.51</v>
      </c>
      <c r="F83" s="605" t="s">
        <v>36</v>
      </c>
      <c r="G83" s="546" t="s">
        <v>36</v>
      </c>
      <c r="H83" s="542" t="s">
        <v>36</v>
      </c>
      <c r="I83" s="108"/>
    </row>
    <row r="84" spans="2:9" ht="10.5" customHeight="1" x14ac:dyDescent="0.25">
      <c r="B84" s="106"/>
      <c r="C84" s="99" t="s">
        <v>1467</v>
      </c>
      <c r="D84" s="532" t="s">
        <v>1487</v>
      </c>
      <c r="E84" s="116">
        <v>35.9</v>
      </c>
      <c r="F84" s="605" t="s">
        <v>36</v>
      </c>
      <c r="G84" s="546" t="s">
        <v>36</v>
      </c>
      <c r="H84" s="542" t="s">
        <v>36</v>
      </c>
      <c r="I84" s="108"/>
    </row>
    <row r="85" spans="2:9" ht="10.5" customHeight="1" x14ac:dyDescent="0.25">
      <c r="B85" s="106"/>
      <c r="C85" s="99" t="s">
        <v>1468</v>
      </c>
      <c r="D85" s="532" t="s">
        <v>1487</v>
      </c>
      <c r="E85" s="116">
        <v>32.799999999999997</v>
      </c>
      <c r="F85" s="605" t="s">
        <v>36</v>
      </c>
      <c r="G85" s="546" t="s">
        <v>36</v>
      </c>
      <c r="H85" s="542" t="s">
        <v>36</v>
      </c>
      <c r="I85" s="108"/>
    </row>
    <row r="86" spans="2:9" ht="10.5" customHeight="1" x14ac:dyDescent="0.25">
      <c r="B86" s="106"/>
      <c r="C86" s="99" t="s">
        <v>1469</v>
      </c>
      <c r="D86" s="532" t="s">
        <v>1487</v>
      </c>
      <c r="E86" s="116">
        <v>18.14</v>
      </c>
      <c r="F86" s="605" t="s">
        <v>36</v>
      </c>
      <c r="G86" s="546" t="s">
        <v>36</v>
      </c>
      <c r="H86" s="542" t="s">
        <v>36</v>
      </c>
      <c r="I86" s="108"/>
    </row>
    <row r="87" spans="2:9" ht="10.5" customHeight="1" x14ac:dyDescent="0.25">
      <c r="B87" s="106"/>
      <c r="C87" s="99" t="s">
        <v>1470</v>
      </c>
      <c r="D87" s="532" t="s">
        <v>1487</v>
      </c>
      <c r="E87" s="116">
        <v>16.25</v>
      </c>
      <c r="F87" s="605" t="s">
        <v>36</v>
      </c>
      <c r="G87" s="546" t="s">
        <v>36</v>
      </c>
      <c r="H87" s="542" t="s">
        <v>36</v>
      </c>
      <c r="I87" s="108"/>
    </row>
    <row r="88" spans="2:9" ht="10.5" customHeight="1" x14ac:dyDescent="0.25">
      <c r="B88" s="106"/>
      <c r="C88" s="534" t="s">
        <v>1464</v>
      </c>
      <c r="D88" s="536" t="s">
        <v>1477</v>
      </c>
      <c r="E88" s="539">
        <v>3.5544263812616821E-2</v>
      </c>
      <c r="F88" s="550" t="s">
        <v>36</v>
      </c>
      <c r="G88" s="544" t="s">
        <v>36</v>
      </c>
      <c r="H88" s="540" t="s">
        <v>36</v>
      </c>
      <c r="I88" s="108"/>
    </row>
    <row r="89" spans="2:9" ht="10.5" customHeight="1" x14ac:dyDescent="0.25">
      <c r="B89" s="106"/>
      <c r="C89" s="99" t="s">
        <v>1466</v>
      </c>
      <c r="D89" s="532" t="s">
        <v>1477</v>
      </c>
      <c r="E89" s="531">
        <v>3.3754704561948325E-2</v>
      </c>
      <c r="F89" s="605" t="s">
        <v>36</v>
      </c>
      <c r="G89" s="546" t="s">
        <v>36</v>
      </c>
      <c r="H89" s="542" t="s">
        <v>36</v>
      </c>
      <c r="I89" s="108"/>
    </row>
    <row r="90" spans="2:9" ht="10.5" customHeight="1" x14ac:dyDescent="0.25">
      <c r="B90" s="106"/>
      <c r="C90" s="99" t="s">
        <v>1467</v>
      </c>
      <c r="D90" s="532" t="s">
        <v>1477</v>
      </c>
      <c r="E90" s="531">
        <v>0.1553235456988884</v>
      </c>
      <c r="F90" s="605" t="s">
        <v>36</v>
      </c>
      <c r="G90" s="546" t="s">
        <v>36</v>
      </c>
      <c r="H90" s="542" t="s">
        <v>36</v>
      </c>
      <c r="I90" s="108"/>
    </row>
    <row r="91" spans="2:9" ht="10.5" customHeight="1" x14ac:dyDescent="0.25">
      <c r="B91" s="106"/>
      <c r="C91" s="99" t="s">
        <v>1468</v>
      </c>
      <c r="D91" s="532" t="s">
        <v>1477</v>
      </c>
      <c r="E91" s="531">
        <v>3.5097708119659787E-2</v>
      </c>
      <c r="F91" s="605" t="s">
        <v>36</v>
      </c>
      <c r="G91" s="546" t="s">
        <v>36</v>
      </c>
      <c r="H91" s="542" t="s">
        <v>36</v>
      </c>
      <c r="I91" s="108"/>
    </row>
    <row r="92" spans="2:9" ht="10.5" customHeight="1" x14ac:dyDescent="0.25">
      <c r="B92" s="106"/>
      <c r="C92" s="99" t="s">
        <v>1469</v>
      </c>
      <c r="D92" s="532" t="s">
        <v>1477</v>
      </c>
      <c r="E92" s="531">
        <v>3.3051186372334835E-3</v>
      </c>
      <c r="F92" s="605" t="s">
        <v>36</v>
      </c>
      <c r="G92" s="546" t="s">
        <v>36</v>
      </c>
      <c r="H92" s="542" t="s">
        <v>36</v>
      </c>
      <c r="I92" s="108"/>
    </row>
    <row r="93" spans="2:9" ht="10.5" customHeight="1" x14ac:dyDescent="0.25">
      <c r="B93" s="106"/>
      <c r="C93" s="99" t="s">
        <v>1470</v>
      </c>
      <c r="D93" s="532" t="s">
        <v>1477</v>
      </c>
      <c r="E93" s="531">
        <v>1.7100615133555801E-2</v>
      </c>
      <c r="F93" s="605" t="s">
        <v>36</v>
      </c>
      <c r="G93" s="546" t="s">
        <v>36</v>
      </c>
      <c r="H93" s="542" t="s">
        <v>36</v>
      </c>
      <c r="I93" s="108"/>
    </row>
    <row r="94" spans="2:9" ht="10.5" customHeight="1" x14ac:dyDescent="0.25">
      <c r="B94" s="106"/>
      <c r="C94" s="534" t="s">
        <v>1464</v>
      </c>
      <c r="D94" s="536" t="s">
        <v>1478</v>
      </c>
      <c r="E94" s="539">
        <v>0.15067677051000608</v>
      </c>
      <c r="F94" s="550" t="s">
        <v>36</v>
      </c>
      <c r="G94" s="544" t="s">
        <v>36</v>
      </c>
      <c r="H94" s="540" t="s">
        <v>36</v>
      </c>
      <c r="I94" s="108"/>
    </row>
    <row r="95" spans="2:9" x14ac:dyDescent="0.25">
      <c r="B95" s="106"/>
      <c r="C95" s="99" t="s">
        <v>1466</v>
      </c>
      <c r="D95" s="532" t="s">
        <v>1478</v>
      </c>
      <c r="E95" s="531">
        <v>0.40505645474337987</v>
      </c>
      <c r="F95" s="605" t="s">
        <v>36</v>
      </c>
      <c r="G95" s="546" t="s">
        <v>36</v>
      </c>
      <c r="H95" s="542" t="s">
        <v>36</v>
      </c>
      <c r="I95" s="108"/>
    </row>
    <row r="96" spans="2:9" x14ac:dyDescent="0.25">
      <c r="B96" s="106"/>
      <c r="C96" s="99" t="s">
        <v>1467</v>
      </c>
      <c r="D96" s="532" t="s">
        <v>1478</v>
      </c>
      <c r="E96" s="531">
        <v>0.43895784654033687</v>
      </c>
      <c r="F96" s="605" t="s">
        <v>36</v>
      </c>
      <c r="G96" s="546" t="s">
        <v>36</v>
      </c>
      <c r="H96" s="542" t="s">
        <v>36</v>
      </c>
      <c r="I96" s="108"/>
    </row>
    <row r="97" spans="2:9" x14ac:dyDescent="0.25">
      <c r="B97" s="106"/>
      <c r="C97" s="99" t="s">
        <v>1468</v>
      </c>
      <c r="D97" s="532" t="s">
        <v>1478</v>
      </c>
      <c r="E97" s="531">
        <v>0.10529312435897936</v>
      </c>
      <c r="F97" s="605" t="s">
        <v>36</v>
      </c>
      <c r="G97" s="546" t="s">
        <v>36</v>
      </c>
      <c r="H97" s="542" t="s">
        <v>36</v>
      </c>
      <c r="I97" s="108"/>
    </row>
    <row r="98" spans="2:9" x14ac:dyDescent="0.25">
      <c r="B98" s="106"/>
      <c r="C98" s="99" t="s">
        <v>1469</v>
      </c>
      <c r="D98" s="532" t="s">
        <v>1478</v>
      </c>
      <c r="E98" s="531">
        <v>5.9492135470202705E-2</v>
      </c>
      <c r="F98" s="605" t="s">
        <v>36</v>
      </c>
      <c r="G98" s="546" t="s">
        <v>36</v>
      </c>
      <c r="H98" s="542" t="s">
        <v>36</v>
      </c>
      <c r="I98" s="108"/>
    </row>
    <row r="99" spans="2:9" x14ac:dyDescent="0.25">
      <c r="B99" s="106"/>
      <c r="C99" s="99" t="s">
        <v>1470</v>
      </c>
      <c r="D99" s="532" t="s">
        <v>1478</v>
      </c>
      <c r="E99" s="531">
        <v>3.175828524803221E-2</v>
      </c>
      <c r="F99" s="605" t="s">
        <v>36</v>
      </c>
      <c r="G99" s="546" t="s">
        <v>36</v>
      </c>
      <c r="H99" s="542" t="s">
        <v>36</v>
      </c>
      <c r="I99" s="108"/>
    </row>
    <row r="100" spans="2:9" x14ac:dyDescent="0.25">
      <c r="B100" s="106"/>
      <c r="C100" s="534" t="s">
        <v>1464</v>
      </c>
      <c r="D100" s="536" t="s">
        <v>1479</v>
      </c>
      <c r="E100" s="539">
        <v>1.5956283646316032</v>
      </c>
      <c r="F100" s="550" t="s">
        <v>36</v>
      </c>
      <c r="G100" s="544" t="s">
        <v>36</v>
      </c>
      <c r="H100" s="540" t="s">
        <v>36</v>
      </c>
      <c r="I100" s="108"/>
    </row>
    <row r="101" spans="2:9" x14ac:dyDescent="0.25">
      <c r="B101" s="106"/>
      <c r="C101" s="99" t="s">
        <v>1466</v>
      </c>
      <c r="D101" s="532" t="s">
        <v>1479</v>
      </c>
      <c r="E101" s="531">
        <v>3.4654830016933609</v>
      </c>
      <c r="F101" s="605" t="s">
        <v>36</v>
      </c>
      <c r="G101" s="546" t="s">
        <v>36</v>
      </c>
      <c r="H101" s="542" t="s">
        <v>36</v>
      </c>
      <c r="I101" s="108"/>
    </row>
    <row r="102" spans="2:9" x14ac:dyDescent="0.25">
      <c r="B102" s="106"/>
      <c r="C102" s="99" t="s">
        <v>1467</v>
      </c>
      <c r="D102" s="532" t="s">
        <v>1479</v>
      </c>
      <c r="E102" s="531">
        <v>4.4706168370723534</v>
      </c>
      <c r="F102" s="605" t="s">
        <v>36</v>
      </c>
      <c r="G102" s="546" t="s">
        <v>36</v>
      </c>
      <c r="H102" s="542" t="s">
        <v>36</v>
      </c>
      <c r="I102" s="108"/>
    </row>
    <row r="103" spans="2:9" x14ac:dyDescent="0.25">
      <c r="B103" s="106"/>
      <c r="C103" s="99" t="s">
        <v>1468</v>
      </c>
      <c r="D103" s="532" t="s">
        <v>1479</v>
      </c>
      <c r="E103" s="531">
        <v>1.3649108713201028</v>
      </c>
      <c r="F103" s="605" t="s">
        <v>36</v>
      </c>
      <c r="G103" s="546" t="s">
        <v>36</v>
      </c>
      <c r="H103" s="542" t="s">
        <v>36</v>
      </c>
      <c r="I103" s="108"/>
    </row>
    <row r="104" spans="2:9" x14ac:dyDescent="0.25">
      <c r="B104" s="106"/>
      <c r="C104" s="99" t="s">
        <v>1469</v>
      </c>
      <c r="D104" s="532" t="s">
        <v>1479</v>
      </c>
      <c r="E104" s="531">
        <v>0.58500599879032655</v>
      </c>
      <c r="F104" s="605" t="s">
        <v>36</v>
      </c>
      <c r="G104" s="546" t="s">
        <v>36</v>
      </c>
      <c r="H104" s="542" t="s">
        <v>36</v>
      </c>
      <c r="I104" s="108"/>
    </row>
    <row r="105" spans="2:9" x14ac:dyDescent="0.25">
      <c r="B105" s="106"/>
      <c r="C105" s="99" t="s">
        <v>1470</v>
      </c>
      <c r="D105" s="532" t="s">
        <v>1479</v>
      </c>
      <c r="E105" s="531">
        <v>0.63516570496064417</v>
      </c>
      <c r="F105" s="605" t="s">
        <v>36</v>
      </c>
      <c r="G105" s="546" t="s">
        <v>36</v>
      </c>
      <c r="H105" s="542" t="s">
        <v>36</v>
      </c>
      <c r="I105" s="108"/>
    </row>
    <row r="106" spans="2:9" x14ac:dyDescent="0.25">
      <c r="B106" s="106"/>
      <c r="C106" s="534" t="s">
        <v>1464</v>
      </c>
      <c r="D106" s="536" t="s">
        <v>1480</v>
      </c>
      <c r="E106" s="539">
        <v>4.1540426577527843</v>
      </c>
      <c r="F106" s="550" t="s">
        <v>36</v>
      </c>
      <c r="G106" s="544" t="s">
        <v>36</v>
      </c>
      <c r="H106" s="540" t="s">
        <v>36</v>
      </c>
      <c r="I106" s="108"/>
    </row>
    <row r="107" spans="2:9" x14ac:dyDescent="0.25">
      <c r="B107" s="106"/>
      <c r="C107" s="99" t="s">
        <v>1466</v>
      </c>
      <c r="D107" s="532" t="s">
        <v>1480</v>
      </c>
      <c r="E107" s="531">
        <v>9.2319116976928655</v>
      </c>
      <c r="F107" s="605" t="s">
        <v>36</v>
      </c>
      <c r="G107" s="546" t="s">
        <v>36</v>
      </c>
      <c r="H107" s="542" t="s">
        <v>36</v>
      </c>
      <c r="I107" s="108"/>
    </row>
    <row r="108" spans="2:9" x14ac:dyDescent="0.25">
      <c r="B108" s="106"/>
      <c r="C108" s="99" t="s">
        <v>1467</v>
      </c>
      <c r="D108" s="532" t="s">
        <v>1480</v>
      </c>
      <c r="E108" s="531">
        <v>13.736003997893002</v>
      </c>
      <c r="F108" s="551" t="s">
        <v>36</v>
      </c>
      <c r="G108" s="547" t="s">
        <v>36</v>
      </c>
      <c r="H108" s="543" t="s">
        <v>36</v>
      </c>
      <c r="I108" s="108"/>
    </row>
    <row r="109" spans="2:9" x14ac:dyDescent="0.25">
      <c r="B109" s="106"/>
      <c r="C109" s="99" t="s">
        <v>1468</v>
      </c>
      <c r="D109" s="532" t="s">
        <v>1480</v>
      </c>
      <c r="E109" s="531">
        <v>3.6891590979109066</v>
      </c>
      <c r="F109" s="605" t="s">
        <v>36</v>
      </c>
      <c r="G109" s="546" t="s">
        <v>36</v>
      </c>
      <c r="H109" s="542" t="s">
        <v>36</v>
      </c>
      <c r="I109" s="108"/>
    </row>
    <row r="110" spans="2:9" x14ac:dyDescent="0.25">
      <c r="B110" s="106"/>
      <c r="C110" s="99" t="s">
        <v>1469</v>
      </c>
      <c r="D110" s="532" t="s">
        <v>1480</v>
      </c>
      <c r="E110" s="531">
        <v>0.84611037113177179</v>
      </c>
      <c r="F110" s="605" t="s">
        <v>36</v>
      </c>
      <c r="G110" s="546" t="s">
        <v>36</v>
      </c>
      <c r="H110" s="542" t="s">
        <v>36</v>
      </c>
      <c r="I110" s="108"/>
    </row>
    <row r="111" spans="2:9" x14ac:dyDescent="0.25">
      <c r="B111" s="106"/>
      <c r="C111" s="99" t="s">
        <v>1470</v>
      </c>
      <c r="D111" s="532" t="s">
        <v>1480</v>
      </c>
      <c r="E111" s="531">
        <v>1.2190295645206211</v>
      </c>
      <c r="F111" s="605" t="s">
        <v>36</v>
      </c>
      <c r="G111" s="546" t="s">
        <v>36</v>
      </c>
      <c r="H111" s="542" t="s">
        <v>36</v>
      </c>
      <c r="I111" s="108"/>
    </row>
    <row r="112" spans="2:9" x14ac:dyDescent="0.25">
      <c r="B112" s="106"/>
      <c r="C112" s="107"/>
      <c r="D112" s="107"/>
      <c r="E112" s="74"/>
      <c r="F112" s="74"/>
      <c r="G112" s="74"/>
      <c r="H112" s="74"/>
      <c r="I112" s="108"/>
    </row>
    <row r="113" spans="2:9" ht="12" thickBot="1" x14ac:dyDescent="0.25">
      <c r="B113" s="634" t="s">
        <v>1657</v>
      </c>
      <c r="C113" s="110"/>
      <c r="D113" s="110"/>
      <c r="E113" s="77"/>
      <c r="F113" s="77"/>
      <c r="G113" s="77"/>
      <c r="H113" s="77"/>
      <c r="I113" s="111"/>
    </row>
  </sheetData>
  <mergeCells count="1">
    <mergeCell ref="B1:I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F2CEA-2374-4C29-B030-9002F0A49C34}">
  <sheetPr>
    <tabColor theme="7" tint="0.59999389629810485"/>
  </sheetPr>
  <dimension ref="B1:AN79"/>
  <sheetViews>
    <sheetView tabSelected="1" zoomScale="55" zoomScaleNormal="55" workbookViewId="0">
      <selection activeCell="Y68" sqref="Y68"/>
    </sheetView>
  </sheetViews>
  <sheetFormatPr defaultRowHeight="9" x14ac:dyDescent="0.15"/>
  <cols>
    <col min="1" max="1" width="4.7109375" style="609" customWidth="1"/>
    <col min="2" max="2" width="5.7109375" style="609" customWidth="1"/>
    <col min="3" max="3" width="15.140625" style="608" customWidth="1"/>
    <col min="4" max="6" width="10.85546875" style="606" customWidth="1"/>
    <col min="7" max="7" width="16.140625" style="606" bestFit="1" customWidth="1"/>
    <col min="8" max="8" width="6.7109375" style="606" customWidth="1"/>
    <col min="9" max="9" width="16.5703125" style="607" customWidth="1"/>
    <col min="10" max="11" width="14.28515625" style="606" customWidth="1"/>
    <col min="12" max="12" width="18.85546875" style="606" customWidth="1"/>
    <col min="13" max="13" width="9.140625" style="606" customWidth="1"/>
    <col min="14" max="14" width="16.140625" style="606" customWidth="1"/>
    <col min="15" max="19" width="12.140625" style="606" customWidth="1"/>
    <col min="20" max="20" width="22.85546875" style="606" bestFit="1" customWidth="1"/>
    <col min="21" max="21" width="6.42578125" style="606" customWidth="1"/>
    <col min="22" max="22" width="18.7109375" style="607" customWidth="1"/>
    <col min="23" max="23" width="15.85546875" style="606" customWidth="1"/>
    <col min="24" max="26" width="14.5703125" style="606" customWidth="1"/>
    <col min="27" max="27" width="3.28515625" style="606" customWidth="1"/>
    <col min="28" max="28" width="15.28515625" style="606" customWidth="1"/>
    <col min="29" max="29" width="17.28515625" style="606" bestFit="1" customWidth="1"/>
    <col min="30" max="34" width="16.7109375" style="606" customWidth="1"/>
    <col min="35" max="35" width="7.85546875" style="606" customWidth="1"/>
    <col min="36" max="40" width="18.85546875" style="606" customWidth="1"/>
    <col min="41" max="16384" width="9.140625" style="609"/>
  </cols>
  <sheetData>
    <row r="1" spans="2:40" ht="15" x14ac:dyDescent="0.15">
      <c r="B1" s="918" t="s">
        <v>1570</v>
      </c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  <c r="P1" s="695"/>
      <c r="Q1" s="695"/>
      <c r="R1" s="695"/>
      <c r="S1" s="695"/>
      <c r="T1" s="695"/>
      <c r="U1" s="695"/>
      <c r="V1" s="695"/>
      <c r="W1" s="695"/>
      <c r="X1" s="695"/>
      <c r="Y1" s="695"/>
      <c r="Z1" s="695"/>
      <c r="AA1" s="695"/>
      <c r="AB1" s="695"/>
      <c r="AC1" s="695"/>
      <c r="AD1" s="695"/>
      <c r="AE1" s="695"/>
      <c r="AF1" s="695"/>
      <c r="AG1" s="695"/>
      <c r="AH1" s="695"/>
      <c r="AI1" s="743"/>
    </row>
    <row r="2" spans="2:40" s="688" customFormat="1" ht="15" x14ac:dyDescent="0.15">
      <c r="B2" s="684"/>
      <c r="C2" s="685"/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685"/>
      <c r="O2" s="685"/>
      <c r="P2" s="685"/>
      <c r="Q2" s="685"/>
      <c r="R2" s="685"/>
      <c r="S2" s="685"/>
      <c r="T2" s="685"/>
      <c r="U2" s="685"/>
      <c r="V2" s="685"/>
      <c r="W2" s="685"/>
      <c r="X2" s="685"/>
      <c r="Y2" s="685"/>
      <c r="Z2" s="685"/>
      <c r="AA2" s="685"/>
      <c r="AB2" s="685"/>
      <c r="AC2" s="685"/>
      <c r="AD2" s="685"/>
      <c r="AE2" s="685"/>
      <c r="AF2" s="685"/>
      <c r="AG2" s="685"/>
      <c r="AH2" s="685"/>
      <c r="AI2" s="686"/>
      <c r="AJ2" s="687"/>
      <c r="AK2" s="687"/>
      <c r="AL2" s="687"/>
      <c r="AM2" s="687"/>
      <c r="AN2" s="687"/>
    </row>
    <row r="3" spans="2:40" ht="15" x14ac:dyDescent="0.15">
      <c r="B3" s="621"/>
      <c r="C3" s="915" t="s">
        <v>1696</v>
      </c>
      <c r="D3" s="692"/>
      <c r="E3" s="692"/>
      <c r="F3" s="692"/>
      <c r="G3" s="693"/>
      <c r="H3" s="623"/>
      <c r="I3" s="915" t="s">
        <v>1697</v>
      </c>
      <c r="J3" s="692"/>
      <c r="K3" s="692"/>
      <c r="L3" s="693"/>
      <c r="M3" s="623"/>
      <c r="N3" s="915" t="s">
        <v>1698</v>
      </c>
      <c r="O3" s="916"/>
      <c r="P3" s="916"/>
      <c r="Q3" s="916"/>
      <c r="R3" s="916"/>
      <c r="S3" s="916"/>
      <c r="T3" s="917"/>
      <c r="U3" s="623"/>
      <c r="V3" s="915" t="s">
        <v>1699</v>
      </c>
      <c r="W3" s="692"/>
      <c r="X3" s="692"/>
      <c r="Y3" s="692"/>
      <c r="Z3" s="693"/>
      <c r="AA3" s="623"/>
      <c r="AB3" s="915" t="s">
        <v>1700</v>
      </c>
      <c r="AC3" s="916"/>
      <c r="AD3" s="916"/>
      <c r="AE3" s="916"/>
      <c r="AF3" s="916"/>
      <c r="AG3" s="916"/>
      <c r="AH3" s="917"/>
      <c r="AI3" s="625"/>
    </row>
    <row r="4" spans="2:40" ht="21" customHeight="1" x14ac:dyDescent="0.15">
      <c r="B4" s="621"/>
      <c r="C4" s="610" t="s">
        <v>1569</v>
      </c>
      <c r="D4" s="611" t="s">
        <v>1502</v>
      </c>
      <c r="E4" s="612" t="s">
        <v>1503</v>
      </c>
      <c r="F4" s="612" t="s">
        <v>1504</v>
      </c>
      <c r="G4" s="612" t="s">
        <v>1505</v>
      </c>
      <c r="H4" s="623"/>
      <c r="I4" s="610" t="s">
        <v>1569</v>
      </c>
      <c r="J4" s="611" t="s">
        <v>1526</v>
      </c>
      <c r="K4" s="612" t="s">
        <v>1527</v>
      </c>
      <c r="L4" s="612" t="s">
        <v>1528</v>
      </c>
      <c r="M4" s="623"/>
      <c r="N4" s="610" t="s">
        <v>1569</v>
      </c>
      <c r="O4" s="611" t="s">
        <v>1530</v>
      </c>
      <c r="P4" s="612" t="s">
        <v>1531</v>
      </c>
      <c r="Q4" s="612" t="s">
        <v>1532</v>
      </c>
      <c r="R4" s="612" t="s">
        <v>1533</v>
      </c>
      <c r="S4" s="612" t="s">
        <v>1534</v>
      </c>
      <c r="T4" s="612" t="s">
        <v>1535</v>
      </c>
      <c r="U4" s="623"/>
      <c r="V4" s="610" t="s">
        <v>1569</v>
      </c>
      <c r="W4" s="611" t="s">
        <v>1536</v>
      </c>
      <c r="X4" s="612" t="s">
        <v>1537</v>
      </c>
      <c r="Y4" s="612" t="s">
        <v>1538</v>
      </c>
      <c r="Z4" s="612" t="s">
        <v>1539</v>
      </c>
      <c r="AA4" s="623"/>
      <c r="AB4" s="610" t="s">
        <v>1569</v>
      </c>
      <c r="AC4" s="611" t="s">
        <v>1540</v>
      </c>
      <c r="AD4" s="612" t="s">
        <v>1541</v>
      </c>
      <c r="AE4" s="612" t="s">
        <v>1542</v>
      </c>
      <c r="AF4" s="612" t="s">
        <v>1543</v>
      </c>
      <c r="AG4" s="612" t="s">
        <v>1544</v>
      </c>
      <c r="AH4" s="612" t="s">
        <v>1545</v>
      </c>
      <c r="AI4" s="625"/>
    </row>
    <row r="5" spans="2:40" ht="7.5" customHeight="1" x14ac:dyDescent="0.15">
      <c r="B5" s="621"/>
      <c r="C5" s="616" t="s">
        <v>1506</v>
      </c>
      <c r="D5" s="614">
        <v>32.299999999999997</v>
      </c>
      <c r="E5" s="615">
        <v>29.5</v>
      </c>
      <c r="F5" s="615">
        <v>38.299999999999997</v>
      </c>
      <c r="G5" s="615">
        <v>28.7</v>
      </c>
      <c r="H5" s="623"/>
      <c r="I5" s="620" t="s">
        <v>1506</v>
      </c>
      <c r="J5" s="630">
        <v>33.200000000000003</v>
      </c>
      <c r="K5" s="631">
        <v>11.4</v>
      </c>
      <c r="L5" s="631">
        <v>43.6</v>
      </c>
      <c r="M5" s="623"/>
      <c r="N5" s="620" t="s">
        <v>1506</v>
      </c>
      <c r="O5" s="614">
        <v>47.6</v>
      </c>
      <c r="P5" s="615">
        <v>7.1</v>
      </c>
      <c r="Q5" s="615">
        <v>2.4</v>
      </c>
      <c r="R5" s="615">
        <v>9</v>
      </c>
      <c r="S5" s="615">
        <v>15.3</v>
      </c>
      <c r="T5" s="615">
        <v>8.4</v>
      </c>
      <c r="U5" s="623"/>
      <c r="V5" s="613" t="s">
        <v>1506</v>
      </c>
      <c r="W5" s="614">
        <v>27.9</v>
      </c>
      <c r="X5" s="615">
        <v>16.100000000000001</v>
      </c>
      <c r="Y5" s="615">
        <v>32.200000000000003</v>
      </c>
      <c r="Z5" s="615">
        <v>48.2</v>
      </c>
      <c r="AA5" s="623"/>
      <c r="AB5" s="620" t="s">
        <v>1506</v>
      </c>
      <c r="AC5" s="614">
        <v>79.3</v>
      </c>
      <c r="AD5" s="615">
        <v>18.399999999999999</v>
      </c>
      <c r="AE5" s="615">
        <v>79.5</v>
      </c>
      <c r="AF5" s="615">
        <v>20.399999999999999</v>
      </c>
      <c r="AG5" s="615">
        <v>5.4</v>
      </c>
      <c r="AH5" s="615">
        <v>98.5</v>
      </c>
      <c r="AI5" s="625"/>
    </row>
    <row r="6" spans="2:40" x14ac:dyDescent="0.15">
      <c r="B6" s="621"/>
      <c r="C6" s="616" t="s">
        <v>1507</v>
      </c>
      <c r="D6" s="614">
        <v>22.7</v>
      </c>
      <c r="E6" s="615">
        <v>15.1</v>
      </c>
      <c r="F6" s="615">
        <v>62.2</v>
      </c>
      <c r="G6" s="615">
        <v>20.399999999999999</v>
      </c>
      <c r="H6" s="623"/>
      <c r="I6" s="620" t="s">
        <v>1507</v>
      </c>
      <c r="J6" s="630">
        <v>36.9</v>
      </c>
      <c r="K6" s="631">
        <v>9.1999999999999993</v>
      </c>
      <c r="L6" s="631">
        <v>35.5</v>
      </c>
      <c r="M6" s="623"/>
      <c r="N6" s="620" t="s">
        <v>1507</v>
      </c>
      <c r="O6" s="614">
        <v>29.6</v>
      </c>
      <c r="P6" s="615">
        <v>4.5</v>
      </c>
      <c r="Q6" s="615">
        <v>1.2</v>
      </c>
      <c r="R6" s="615">
        <v>6.9</v>
      </c>
      <c r="S6" s="615">
        <v>11</v>
      </c>
      <c r="T6" s="615">
        <v>5.2</v>
      </c>
      <c r="U6" s="623"/>
      <c r="V6" s="613" t="s">
        <v>1507</v>
      </c>
      <c r="W6" s="614">
        <v>21.7</v>
      </c>
      <c r="X6" s="615">
        <v>7.6</v>
      </c>
      <c r="Y6" s="615">
        <v>22.6</v>
      </c>
      <c r="Z6" s="615">
        <v>49</v>
      </c>
      <c r="AA6" s="623"/>
      <c r="AB6" s="620" t="s">
        <v>1507</v>
      </c>
      <c r="AC6" s="614">
        <v>62</v>
      </c>
      <c r="AD6" s="615">
        <v>25.9</v>
      </c>
      <c r="AE6" s="615">
        <v>58.1</v>
      </c>
      <c r="AF6" s="615">
        <v>22.8</v>
      </c>
      <c r="AG6" s="615">
        <v>17.600000000000001</v>
      </c>
      <c r="AH6" s="615">
        <v>99.1</v>
      </c>
      <c r="AI6" s="625"/>
    </row>
    <row r="7" spans="2:40" x14ac:dyDescent="0.15">
      <c r="B7" s="621"/>
      <c r="C7" s="616" t="s">
        <v>1508</v>
      </c>
      <c r="D7" s="614">
        <v>31.5</v>
      </c>
      <c r="E7" s="615">
        <v>23</v>
      </c>
      <c r="F7" s="615">
        <v>45.4</v>
      </c>
      <c r="G7" s="615">
        <v>24.4</v>
      </c>
      <c r="H7" s="623"/>
      <c r="I7" s="620" t="s">
        <v>1508</v>
      </c>
      <c r="J7" s="630">
        <v>34</v>
      </c>
      <c r="K7" s="631">
        <v>14.4</v>
      </c>
      <c r="L7" s="631">
        <v>38.700000000000003</v>
      </c>
      <c r="M7" s="623"/>
      <c r="N7" s="620" t="s">
        <v>1508</v>
      </c>
      <c r="O7" s="614">
        <v>36.4</v>
      </c>
      <c r="P7" s="615">
        <v>3.7</v>
      </c>
      <c r="Q7" s="615">
        <v>1.4</v>
      </c>
      <c r="R7" s="615">
        <v>4.8</v>
      </c>
      <c r="S7" s="615">
        <v>8.5</v>
      </c>
      <c r="T7" s="615">
        <v>7.8</v>
      </c>
      <c r="U7" s="623"/>
      <c r="V7" s="613" t="s">
        <v>1508</v>
      </c>
      <c r="W7" s="614">
        <v>23.2</v>
      </c>
      <c r="X7" s="615">
        <v>12.5</v>
      </c>
      <c r="Y7" s="615">
        <v>23.6</v>
      </c>
      <c r="Z7" s="615">
        <v>39.1</v>
      </c>
      <c r="AA7" s="623"/>
      <c r="AB7" s="620" t="s">
        <v>1508</v>
      </c>
      <c r="AC7" s="614">
        <v>77.400000000000006</v>
      </c>
      <c r="AD7" s="615">
        <v>23.5</v>
      </c>
      <c r="AE7" s="615">
        <v>77.400000000000006</v>
      </c>
      <c r="AF7" s="615">
        <v>18.600000000000001</v>
      </c>
      <c r="AG7" s="615">
        <v>3.6</v>
      </c>
      <c r="AH7" s="615">
        <v>99</v>
      </c>
      <c r="AI7" s="625"/>
    </row>
    <row r="8" spans="2:40" x14ac:dyDescent="0.15">
      <c r="B8" s="621"/>
      <c r="C8" s="616" t="s">
        <v>1509</v>
      </c>
      <c r="D8" s="614">
        <v>25.1</v>
      </c>
      <c r="E8" s="615">
        <v>24.3</v>
      </c>
      <c r="F8" s="615">
        <v>50.6</v>
      </c>
      <c r="G8" s="615">
        <v>30.3</v>
      </c>
      <c r="H8" s="623"/>
      <c r="I8" s="620" t="s">
        <v>1509</v>
      </c>
      <c r="J8" s="630">
        <v>36.700000000000003</v>
      </c>
      <c r="K8" s="631">
        <v>14.2</v>
      </c>
      <c r="L8" s="631">
        <v>49.3</v>
      </c>
      <c r="M8" s="623"/>
      <c r="N8" s="620" t="s">
        <v>1509</v>
      </c>
      <c r="O8" s="614">
        <v>45.2</v>
      </c>
      <c r="P8" s="615">
        <v>4.7</v>
      </c>
      <c r="Q8" s="615">
        <v>1.7</v>
      </c>
      <c r="R8" s="615">
        <v>6.7</v>
      </c>
      <c r="S8" s="615">
        <v>11.5</v>
      </c>
      <c r="T8" s="615">
        <v>5.0999999999999996</v>
      </c>
      <c r="U8" s="623"/>
      <c r="V8" s="613" t="s">
        <v>1509</v>
      </c>
      <c r="W8" s="614">
        <v>26.8</v>
      </c>
      <c r="X8" s="615">
        <v>13.2</v>
      </c>
      <c r="Y8" s="615">
        <v>40.700000000000003</v>
      </c>
      <c r="Z8" s="615">
        <v>62.4</v>
      </c>
      <c r="AA8" s="623"/>
      <c r="AB8" s="620" t="s">
        <v>1509</v>
      </c>
      <c r="AC8" s="614">
        <v>80.400000000000006</v>
      </c>
      <c r="AD8" s="615">
        <v>21.8</v>
      </c>
      <c r="AE8" s="615">
        <v>80.7</v>
      </c>
      <c r="AF8" s="615">
        <v>17.2</v>
      </c>
      <c r="AG8" s="615">
        <v>6</v>
      </c>
      <c r="AH8" s="615">
        <v>98</v>
      </c>
      <c r="AI8" s="625"/>
    </row>
    <row r="9" spans="2:40" x14ac:dyDescent="0.15">
      <c r="B9" s="621"/>
      <c r="C9" s="616" t="s">
        <v>1510</v>
      </c>
      <c r="D9" s="614">
        <v>34.700000000000003</v>
      </c>
      <c r="E9" s="615">
        <v>41.8</v>
      </c>
      <c r="F9" s="615">
        <v>23.4</v>
      </c>
      <c r="G9" s="615">
        <v>35</v>
      </c>
      <c r="H9" s="623"/>
      <c r="I9" s="620" t="s">
        <v>1510</v>
      </c>
      <c r="J9" s="630">
        <v>30.6</v>
      </c>
      <c r="K9" s="631">
        <v>11.8</v>
      </c>
      <c r="L9" s="631">
        <v>53.4</v>
      </c>
      <c r="M9" s="623"/>
      <c r="N9" s="620" t="s">
        <v>1510</v>
      </c>
      <c r="O9" s="614">
        <v>69.099999999999994</v>
      </c>
      <c r="P9" s="615">
        <v>10.9</v>
      </c>
      <c r="Q9" s="615">
        <v>4.2</v>
      </c>
      <c r="R9" s="615">
        <v>13.3</v>
      </c>
      <c r="S9" s="615">
        <v>23.4</v>
      </c>
      <c r="T9" s="615">
        <v>5.8</v>
      </c>
      <c r="U9" s="623"/>
      <c r="V9" s="613" t="s">
        <v>1510</v>
      </c>
      <c r="W9" s="614">
        <v>27.5</v>
      </c>
      <c r="X9" s="615">
        <v>21.7</v>
      </c>
      <c r="Y9" s="615">
        <v>42.9</v>
      </c>
      <c r="Z9" s="615">
        <v>49.1</v>
      </c>
      <c r="AA9" s="623"/>
      <c r="AB9" s="620" t="s">
        <v>1510</v>
      </c>
      <c r="AC9" s="614">
        <v>84.6</v>
      </c>
      <c r="AD9" s="615">
        <v>18.899999999999999</v>
      </c>
      <c r="AE9" s="615">
        <v>85.8</v>
      </c>
      <c r="AF9" s="615">
        <v>28.8</v>
      </c>
      <c r="AG9" s="615">
        <v>3</v>
      </c>
      <c r="AH9" s="615">
        <v>97.1</v>
      </c>
      <c r="AI9" s="625"/>
    </row>
    <row r="10" spans="2:40" x14ac:dyDescent="0.15">
      <c r="B10" s="621"/>
      <c r="C10" s="616" t="s">
        <v>1511</v>
      </c>
      <c r="D10" s="614">
        <v>36.4</v>
      </c>
      <c r="E10" s="615">
        <v>42.2</v>
      </c>
      <c r="F10" s="615">
        <v>21.4</v>
      </c>
      <c r="G10" s="615">
        <v>29.4</v>
      </c>
      <c r="H10" s="623"/>
      <c r="I10" s="620" t="s">
        <v>1511</v>
      </c>
      <c r="J10" s="630">
        <v>30.6</v>
      </c>
      <c r="K10" s="631">
        <v>10.4</v>
      </c>
      <c r="L10" s="631">
        <v>47.9</v>
      </c>
      <c r="M10" s="623"/>
      <c r="N10" s="620" t="s">
        <v>1511</v>
      </c>
      <c r="O10" s="614">
        <v>68.599999999999994</v>
      </c>
      <c r="P10" s="615">
        <v>17.2</v>
      </c>
      <c r="Q10" s="615">
        <v>4.5999999999999996</v>
      </c>
      <c r="R10" s="615">
        <v>13.4</v>
      </c>
      <c r="S10" s="615">
        <v>27.8</v>
      </c>
      <c r="T10" s="615">
        <v>5.9</v>
      </c>
      <c r="U10" s="623"/>
      <c r="V10" s="613" t="s">
        <v>1511</v>
      </c>
      <c r="W10" s="614">
        <v>24.8</v>
      </c>
      <c r="X10" s="615">
        <v>21.4</v>
      </c>
      <c r="Y10" s="615">
        <v>46.7</v>
      </c>
      <c r="Z10" s="615">
        <v>45.3</v>
      </c>
      <c r="AA10" s="623"/>
      <c r="AB10" s="620" t="s">
        <v>1511</v>
      </c>
      <c r="AC10" s="614">
        <v>84.5</v>
      </c>
      <c r="AD10" s="615">
        <v>19</v>
      </c>
      <c r="AE10" s="615">
        <v>78.5</v>
      </c>
      <c r="AF10" s="615">
        <v>23.6</v>
      </c>
      <c r="AG10" s="615">
        <v>3.5</v>
      </c>
      <c r="AH10" s="615">
        <v>96.5</v>
      </c>
      <c r="AI10" s="625"/>
    </row>
    <row r="11" spans="2:40" x14ac:dyDescent="0.15">
      <c r="B11" s="621"/>
      <c r="C11" s="616" t="s">
        <v>1512</v>
      </c>
      <c r="D11" s="614">
        <v>28.6</v>
      </c>
      <c r="E11" s="615">
        <v>37</v>
      </c>
      <c r="F11" s="615">
        <v>34.4</v>
      </c>
      <c r="G11" s="615">
        <v>33.4</v>
      </c>
      <c r="H11" s="623"/>
      <c r="I11" s="620" t="s">
        <v>1512</v>
      </c>
      <c r="J11" s="630">
        <v>31.1</v>
      </c>
      <c r="K11" s="631">
        <v>9.1999999999999993</v>
      </c>
      <c r="L11" s="631">
        <v>51.8</v>
      </c>
      <c r="M11" s="623"/>
      <c r="N11" s="620" t="s">
        <v>1512</v>
      </c>
      <c r="O11" s="614">
        <v>53.8</v>
      </c>
      <c r="P11" s="615">
        <v>6.7</v>
      </c>
      <c r="Q11" s="615">
        <v>2.8</v>
      </c>
      <c r="R11" s="615">
        <v>8.3000000000000007</v>
      </c>
      <c r="S11" s="615">
        <v>14.7</v>
      </c>
      <c r="T11" s="615">
        <v>7.9</v>
      </c>
      <c r="U11" s="623"/>
      <c r="V11" s="613" t="s">
        <v>1512</v>
      </c>
      <c r="W11" s="614">
        <v>28.4</v>
      </c>
      <c r="X11" s="615">
        <v>16.3</v>
      </c>
      <c r="Y11" s="615">
        <v>41.4</v>
      </c>
      <c r="Z11" s="615">
        <v>50.6</v>
      </c>
      <c r="AA11" s="623"/>
      <c r="AB11" s="620" t="s">
        <v>1512</v>
      </c>
      <c r="AC11" s="614">
        <v>81.8</v>
      </c>
      <c r="AD11" s="615">
        <v>19.899999999999999</v>
      </c>
      <c r="AE11" s="615">
        <v>82.3</v>
      </c>
      <c r="AF11" s="615">
        <v>22.6</v>
      </c>
      <c r="AG11" s="615">
        <v>3</v>
      </c>
      <c r="AH11" s="615">
        <v>97.5</v>
      </c>
      <c r="AI11" s="625"/>
    </row>
    <row r="12" spans="2:40" x14ac:dyDescent="0.15">
      <c r="B12" s="621"/>
      <c r="C12" s="616" t="s">
        <v>1513</v>
      </c>
      <c r="D12" s="614">
        <v>36.299999999999997</v>
      </c>
      <c r="E12" s="615">
        <v>36.6</v>
      </c>
      <c r="F12" s="615">
        <v>27.1</v>
      </c>
      <c r="G12" s="615">
        <v>23.7</v>
      </c>
      <c r="H12" s="623"/>
      <c r="I12" s="620" t="s">
        <v>1513</v>
      </c>
      <c r="J12" s="630">
        <v>26</v>
      </c>
      <c r="K12" s="631">
        <v>8.3000000000000007</v>
      </c>
      <c r="L12" s="631">
        <v>45</v>
      </c>
      <c r="M12" s="623"/>
      <c r="N12" s="620" t="s">
        <v>1513</v>
      </c>
      <c r="O12" s="614">
        <v>59.1</v>
      </c>
      <c r="P12" s="615">
        <v>8.1999999999999993</v>
      </c>
      <c r="Q12" s="615">
        <v>4.5999999999999996</v>
      </c>
      <c r="R12" s="615">
        <v>8.6</v>
      </c>
      <c r="S12" s="615">
        <v>17.899999999999999</v>
      </c>
      <c r="T12" s="615">
        <v>4.8</v>
      </c>
      <c r="U12" s="623"/>
      <c r="V12" s="613" t="s">
        <v>1513</v>
      </c>
      <c r="W12" s="614">
        <v>26.1</v>
      </c>
      <c r="X12" s="615">
        <v>19.600000000000001</v>
      </c>
      <c r="Y12" s="615">
        <v>31.2</v>
      </c>
      <c r="Z12" s="615">
        <v>46.7</v>
      </c>
      <c r="AA12" s="623"/>
      <c r="AB12" s="620" t="s">
        <v>1513</v>
      </c>
      <c r="AC12" s="614">
        <v>87</v>
      </c>
      <c r="AD12" s="615">
        <v>18.5</v>
      </c>
      <c r="AE12" s="615">
        <v>86.7</v>
      </c>
      <c r="AF12" s="615">
        <v>21.1</v>
      </c>
      <c r="AG12" s="615">
        <v>3.3</v>
      </c>
      <c r="AH12" s="615">
        <v>93.6</v>
      </c>
      <c r="AI12" s="625"/>
    </row>
    <row r="13" spans="2:40" x14ac:dyDescent="0.15">
      <c r="B13" s="621"/>
      <c r="C13" s="616" t="s">
        <v>1514</v>
      </c>
      <c r="D13" s="614">
        <v>35</v>
      </c>
      <c r="E13" s="615">
        <v>41.3</v>
      </c>
      <c r="F13" s="615">
        <v>23.8</v>
      </c>
      <c r="G13" s="615">
        <v>29.8</v>
      </c>
      <c r="H13" s="623"/>
      <c r="I13" s="620" t="s">
        <v>1514</v>
      </c>
      <c r="J13" s="630">
        <v>27.5</v>
      </c>
      <c r="K13" s="631">
        <v>7.9</v>
      </c>
      <c r="L13" s="631">
        <v>50.3</v>
      </c>
      <c r="M13" s="623"/>
      <c r="N13" s="620" t="s">
        <v>1514</v>
      </c>
      <c r="O13" s="614">
        <v>62.8</v>
      </c>
      <c r="P13" s="615">
        <v>10</v>
      </c>
      <c r="Q13" s="615">
        <v>3.9</v>
      </c>
      <c r="R13" s="615">
        <v>9.8000000000000007</v>
      </c>
      <c r="S13" s="615">
        <v>19.3</v>
      </c>
      <c r="T13" s="615">
        <v>6.6</v>
      </c>
      <c r="U13" s="623"/>
      <c r="V13" s="613" t="s">
        <v>1514</v>
      </c>
      <c r="W13" s="614">
        <v>24</v>
      </c>
      <c r="X13" s="615">
        <v>22.1</v>
      </c>
      <c r="Y13" s="615">
        <v>37.299999999999997</v>
      </c>
      <c r="Z13" s="615">
        <v>46.3</v>
      </c>
      <c r="AA13" s="623"/>
      <c r="AB13" s="620" t="s">
        <v>1514</v>
      </c>
      <c r="AC13" s="614">
        <v>83.1</v>
      </c>
      <c r="AD13" s="615">
        <v>17.8</v>
      </c>
      <c r="AE13" s="615">
        <v>77.2</v>
      </c>
      <c r="AF13" s="615">
        <v>24.3</v>
      </c>
      <c r="AG13" s="615">
        <v>3.2</v>
      </c>
      <c r="AH13" s="615">
        <v>95.8</v>
      </c>
      <c r="AI13" s="625"/>
    </row>
    <row r="14" spans="2:40" x14ac:dyDescent="0.15">
      <c r="B14" s="621"/>
      <c r="C14" s="616" t="s">
        <v>374</v>
      </c>
      <c r="D14" s="614">
        <v>29.2</v>
      </c>
      <c r="E14" s="615">
        <v>42.2</v>
      </c>
      <c r="F14" s="615">
        <v>28.7</v>
      </c>
      <c r="G14" s="615">
        <v>30.3</v>
      </c>
      <c r="H14" s="623"/>
      <c r="I14" s="620" t="s">
        <v>374</v>
      </c>
      <c r="J14" s="630">
        <v>33.5</v>
      </c>
      <c r="K14" s="631">
        <v>8.8000000000000007</v>
      </c>
      <c r="L14" s="631">
        <v>43.4</v>
      </c>
      <c r="M14" s="623"/>
      <c r="N14" s="620" t="s">
        <v>374</v>
      </c>
      <c r="O14" s="614">
        <v>65.5</v>
      </c>
      <c r="P14" s="615">
        <v>8</v>
      </c>
      <c r="Q14" s="615">
        <v>2.8</v>
      </c>
      <c r="R14" s="615">
        <v>10.7</v>
      </c>
      <c r="S14" s="615">
        <v>18.2</v>
      </c>
      <c r="T14" s="615">
        <v>3.1</v>
      </c>
      <c r="U14" s="623"/>
      <c r="V14" s="613" t="s">
        <v>374</v>
      </c>
      <c r="W14" s="614">
        <v>23.9</v>
      </c>
      <c r="X14" s="615">
        <v>19.3</v>
      </c>
      <c r="Y14" s="615">
        <v>32.9</v>
      </c>
      <c r="Z14" s="615">
        <v>45.2</v>
      </c>
      <c r="AA14" s="623"/>
      <c r="AB14" s="620" t="s">
        <v>374</v>
      </c>
      <c r="AC14" s="614">
        <v>86.4</v>
      </c>
      <c r="AD14" s="615">
        <v>20.6</v>
      </c>
      <c r="AE14" s="615">
        <v>85.3</v>
      </c>
      <c r="AF14" s="615">
        <v>28.7</v>
      </c>
      <c r="AG14" s="615">
        <v>5.7</v>
      </c>
      <c r="AH14" s="615">
        <v>96.8</v>
      </c>
      <c r="AI14" s="625"/>
    </row>
    <row r="15" spans="2:40" x14ac:dyDescent="0.15">
      <c r="B15" s="621"/>
      <c r="C15" s="616" t="s">
        <v>1515</v>
      </c>
      <c r="D15" s="614">
        <v>33.299999999999997</v>
      </c>
      <c r="E15" s="615">
        <v>35.1</v>
      </c>
      <c r="F15" s="615">
        <v>31.6</v>
      </c>
      <c r="G15" s="615">
        <v>41.8</v>
      </c>
      <c r="H15" s="623"/>
      <c r="I15" s="620" t="s">
        <v>1515</v>
      </c>
      <c r="J15" s="630">
        <v>35.1</v>
      </c>
      <c r="K15" s="631">
        <v>13.3</v>
      </c>
      <c r="L15" s="631">
        <v>60.8</v>
      </c>
      <c r="M15" s="623"/>
      <c r="N15" s="620" t="s">
        <v>1515</v>
      </c>
      <c r="O15" s="614">
        <v>64.400000000000006</v>
      </c>
      <c r="P15" s="615">
        <v>15.4</v>
      </c>
      <c r="Q15" s="615">
        <v>4</v>
      </c>
      <c r="R15" s="615">
        <v>19.7</v>
      </c>
      <c r="S15" s="615">
        <v>29.4</v>
      </c>
      <c r="T15" s="615">
        <v>8.4</v>
      </c>
      <c r="U15" s="623"/>
      <c r="V15" s="613" t="s">
        <v>1515</v>
      </c>
      <c r="W15" s="614">
        <v>28.8</v>
      </c>
      <c r="X15" s="615">
        <v>17.600000000000001</v>
      </c>
      <c r="Y15" s="615">
        <v>38.200000000000003</v>
      </c>
      <c r="Z15" s="615">
        <v>53.5</v>
      </c>
      <c r="AA15" s="623"/>
      <c r="AB15" s="620" t="s">
        <v>1515</v>
      </c>
      <c r="AC15" s="614">
        <v>80.599999999999994</v>
      </c>
      <c r="AD15" s="615">
        <v>21.3</v>
      </c>
      <c r="AE15" s="615">
        <v>84.1</v>
      </c>
      <c r="AF15" s="615">
        <v>24.4</v>
      </c>
      <c r="AG15" s="615">
        <v>10.6</v>
      </c>
      <c r="AH15" s="615">
        <v>98.3</v>
      </c>
      <c r="AI15" s="625"/>
    </row>
    <row r="16" spans="2:40" x14ac:dyDescent="0.15">
      <c r="B16" s="621"/>
      <c r="C16" s="616" t="s">
        <v>1516</v>
      </c>
      <c r="D16" s="614">
        <v>31.7</v>
      </c>
      <c r="E16" s="615">
        <v>36.4</v>
      </c>
      <c r="F16" s="615">
        <v>31.9</v>
      </c>
      <c r="G16" s="615">
        <v>30.2</v>
      </c>
      <c r="H16" s="623"/>
      <c r="I16" s="620" t="s">
        <v>1516</v>
      </c>
      <c r="J16" s="630">
        <v>28.9</v>
      </c>
      <c r="K16" s="631">
        <v>8.6</v>
      </c>
      <c r="L16" s="631">
        <v>50.3</v>
      </c>
      <c r="M16" s="623"/>
      <c r="N16" s="620" t="s">
        <v>1516</v>
      </c>
      <c r="O16" s="614">
        <v>60.9</v>
      </c>
      <c r="P16" s="615">
        <v>8.1</v>
      </c>
      <c r="Q16" s="615">
        <v>4.7</v>
      </c>
      <c r="R16" s="615">
        <v>10.7</v>
      </c>
      <c r="S16" s="615">
        <v>20.100000000000001</v>
      </c>
      <c r="T16" s="615">
        <v>7.2</v>
      </c>
      <c r="U16" s="623"/>
      <c r="V16" s="613" t="s">
        <v>1516</v>
      </c>
      <c r="W16" s="614">
        <v>24.1</v>
      </c>
      <c r="X16" s="615">
        <v>19.5</v>
      </c>
      <c r="Y16" s="615">
        <v>40.9</v>
      </c>
      <c r="Z16" s="615">
        <v>50.4</v>
      </c>
      <c r="AA16" s="623"/>
      <c r="AB16" s="620" t="s">
        <v>1516</v>
      </c>
      <c r="AC16" s="614">
        <v>81.2</v>
      </c>
      <c r="AD16" s="615">
        <v>19.399999999999999</v>
      </c>
      <c r="AE16" s="615">
        <v>76.2</v>
      </c>
      <c r="AF16" s="615">
        <v>22.6</v>
      </c>
      <c r="AG16" s="615">
        <v>5.6</v>
      </c>
      <c r="AH16" s="615">
        <v>96</v>
      </c>
      <c r="AI16" s="625"/>
    </row>
    <row r="17" spans="2:35" x14ac:dyDescent="0.15">
      <c r="B17" s="621"/>
      <c r="C17" s="616" t="s">
        <v>1517</v>
      </c>
      <c r="D17" s="614">
        <v>49.3</v>
      </c>
      <c r="E17" s="615">
        <v>39.700000000000003</v>
      </c>
      <c r="F17" s="615">
        <v>11</v>
      </c>
      <c r="G17" s="615">
        <v>22.5</v>
      </c>
      <c r="H17" s="623"/>
      <c r="I17" s="620" t="s">
        <v>1517</v>
      </c>
      <c r="J17" s="630">
        <v>27.8</v>
      </c>
      <c r="K17" s="631">
        <v>6.9</v>
      </c>
      <c r="L17" s="631">
        <v>36.200000000000003</v>
      </c>
      <c r="M17" s="623"/>
      <c r="N17" s="620" t="s">
        <v>1517</v>
      </c>
      <c r="O17" s="614">
        <v>77.400000000000006</v>
      </c>
      <c r="P17" s="615">
        <v>29.2</v>
      </c>
      <c r="Q17" s="615">
        <v>2.4</v>
      </c>
      <c r="R17" s="615">
        <v>19.3</v>
      </c>
      <c r="S17" s="615">
        <v>38</v>
      </c>
      <c r="T17" s="615">
        <v>3.8</v>
      </c>
      <c r="U17" s="623"/>
      <c r="V17" s="613" t="s">
        <v>1517</v>
      </c>
      <c r="W17" s="614">
        <v>22.1</v>
      </c>
      <c r="X17" s="615">
        <v>24.3</v>
      </c>
      <c r="Y17" s="615">
        <v>39.1</v>
      </c>
      <c r="Z17" s="615">
        <v>33.799999999999997</v>
      </c>
      <c r="AA17" s="623"/>
      <c r="AB17" s="620" t="s">
        <v>1517</v>
      </c>
      <c r="AC17" s="614">
        <v>77.099999999999994</v>
      </c>
      <c r="AD17" s="615">
        <v>13.7</v>
      </c>
      <c r="AE17" s="615">
        <v>72.099999999999994</v>
      </c>
      <c r="AF17" s="615">
        <v>21.9</v>
      </c>
      <c r="AG17" s="615">
        <v>3.5</v>
      </c>
      <c r="AH17" s="615">
        <v>95.3</v>
      </c>
      <c r="AI17" s="625"/>
    </row>
    <row r="18" spans="2:35" x14ac:dyDescent="0.15">
      <c r="B18" s="621"/>
      <c r="C18" s="616" t="s">
        <v>1518</v>
      </c>
      <c r="D18" s="614">
        <v>35.6</v>
      </c>
      <c r="E18" s="615">
        <v>45.3</v>
      </c>
      <c r="F18" s="615">
        <v>19.100000000000001</v>
      </c>
      <c r="G18" s="615">
        <v>27.9</v>
      </c>
      <c r="H18" s="623"/>
      <c r="I18" s="620" t="s">
        <v>1518</v>
      </c>
      <c r="J18" s="630">
        <v>26.5</v>
      </c>
      <c r="K18" s="631">
        <v>7.5</v>
      </c>
      <c r="L18" s="631">
        <v>46.1</v>
      </c>
      <c r="M18" s="623"/>
      <c r="N18" s="620" t="s">
        <v>1518</v>
      </c>
      <c r="O18" s="614">
        <v>66.400000000000006</v>
      </c>
      <c r="P18" s="615">
        <v>21.8</v>
      </c>
      <c r="Q18" s="615">
        <v>4.4000000000000004</v>
      </c>
      <c r="R18" s="615">
        <v>14.3</v>
      </c>
      <c r="S18" s="615">
        <v>30.9</v>
      </c>
      <c r="T18" s="615">
        <v>4.7</v>
      </c>
      <c r="U18" s="623"/>
      <c r="V18" s="613" t="s">
        <v>1518</v>
      </c>
      <c r="W18" s="614">
        <v>24.8</v>
      </c>
      <c r="X18" s="615">
        <v>23.1</v>
      </c>
      <c r="Y18" s="615">
        <v>47.2</v>
      </c>
      <c r="Z18" s="615">
        <v>41.4</v>
      </c>
      <c r="AA18" s="623"/>
      <c r="AB18" s="620" t="s">
        <v>1518</v>
      </c>
      <c r="AC18" s="614">
        <v>82.6</v>
      </c>
      <c r="AD18" s="615">
        <v>18.600000000000001</v>
      </c>
      <c r="AE18" s="615">
        <v>79.2</v>
      </c>
      <c r="AF18" s="615">
        <v>27.7</v>
      </c>
      <c r="AG18" s="615">
        <v>3.3</v>
      </c>
      <c r="AH18" s="615">
        <v>96.3</v>
      </c>
      <c r="AI18" s="625"/>
    </row>
    <row r="19" spans="2:35" x14ac:dyDescent="0.15">
      <c r="B19" s="621"/>
      <c r="C19" s="616" t="s">
        <v>1519</v>
      </c>
      <c r="D19" s="614">
        <v>30</v>
      </c>
      <c r="E19" s="615">
        <v>23.7</v>
      </c>
      <c r="F19" s="615">
        <v>46.3</v>
      </c>
      <c r="G19" s="615">
        <v>19.2</v>
      </c>
      <c r="H19" s="623"/>
      <c r="I19" s="620" t="s">
        <v>1519</v>
      </c>
      <c r="J19" s="630">
        <v>33.299999999999997</v>
      </c>
      <c r="K19" s="631">
        <v>12.5</v>
      </c>
      <c r="L19" s="631">
        <v>34.9</v>
      </c>
      <c r="M19" s="623"/>
      <c r="N19" s="620" t="s">
        <v>1519</v>
      </c>
      <c r="O19" s="614">
        <v>46.3</v>
      </c>
      <c r="P19" s="615">
        <v>3.2</v>
      </c>
      <c r="Q19" s="615">
        <v>2.1</v>
      </c>
      <c r="R19" s="615">
        <v>4.7</v>
      </c>
      <c r="S19" s="615">
        <v>8.6</v>
      </c>
      <c r="T19" s="615">
        <v>6.9</v>
      </c>
      <c r="U19" s="623"/>
      <c r="V19" s="613" t="s">
        <v>1519</v>
      </c>
      <c r="W19" s="614">
        <v>24</v>
      </c>
      <c r="X19" s="615">
        <v>12.9</v>
      </c>
      <c r="Y19" s="615">
        <v>24</v>
      </c>
      <c r="Z19" s="615">
        <v>49.4</v>
      </c>
      <c r="AA19" s="623"/>
      <c r="AB19" s="620" t="s">
        <v>1519</v>
      </c>
      <c r="AC19" s="614">
        <v>80.5</v>
      </c>
      <c r="AD19" s="615">
        <v>20.8</v>
      </c>
      <c r="AE19" s="615">
        <v>77.400000000000006</v>
      </c>
      <c r="AF19" s="615">
        <v>17</v>
      </c>
      <c r="AG19" s="615">
        <v>5.5</v>
      </c>
      <c r="AH19" s="615">
        <v>98.7</v>
      </c>
      <c r="AI19" s="625"/>
    </row>
    <row r="20" spans="2:35" x14ac:dyDescent="0.15">
      <c r="B20" s="621"/>
      <c r="C20" s="616" t="s">
        <v>1520</v>
      </c>
      <c r="D20" s="614">
        <v>41.7</v>
      </c>
      <c r="E20" s="615">
        <v>33.200000000000003</v>
      </c>
      <c r="F20" s="615">
        <v>25.1</v>
      </c>
      <c r="G20" s="615">
        <v>37.799999999999997</v>
      </c>
      <c r="H20" s="623"/>
      <c r="I20" s="620" t="s">
        <v>1520</v>
      </c>
      <c r="J20" s="630">
        <v>28.4</v>
      </c>
      <c r="K20" s="631">
        <v>10.4</v>
      </c>
      <c r="L20" s="631">
        <v>58.1</v>
      </c>
      <c r="M20" s="623"/>
      <c r="N20" s="620" t="s">
        <v>1520</v>
      </c>
      <c r="O20" s="614">
        <v>60.5</v>
      </c>
      <c r="P20" s="615">
        <v>9.3000000000000007</v>
      </c>
      <c r="Q20" s="615">
        <v>3.6</v>
      </c>
      <c r="R20" s="615">
        <v>12.7</v>
      </c>
      <c r="S20" s="615">
        <v>20.5</v>
      </c>
      <c r="T20" s="615">
        <v>7.4</v>
      </c>
      <c r="U20" s="623"/>
      <c r="V20" s="613" t="s">
        <v>1520</v>
      </c>
      <c r="W20" s="614">
        <v>25.4</v>
      </c>
      <c r="X20" s="615">
        <v>28</v>
      </c>
      <c r="Y20" s="615">
        <v>39.799999999999997</v>
      </c>
      <c r="Z20" s="615">
        <v>59.3</v>
      </c>
      <c r="AA20" s="623"/>
      <c r="AB20" s="620" t="s">
        <v>1520</v>
      </c>
      <c r="AC20" s="614">
        <v>88.4</v>
      </c>
      <c r="AD20" s="615">
        <v>20.7</v>
      </c>
      <c r="AE20" s="615">
        <v>79</v>
      </c>
      <c r="AF20" s="615">
        <v>29.4</v>
      </c>
      <c r="AG20" s="615">
        <v>3.8</v>
      </c>
      <c r="AH20" s="615">
        <v>95.8</v>
      </c>
      <c r="AI20" s="625"/>
    </row>
    <row r="21" spans="2:35" x14ac:dyDescent="0.15">
      <c r="B21" s="621"/>
      <c r="C21" s="616" t="s">
        <v>1521</v>
      </c>
      <c r="D21" s="614">
        <v>27.6</v>
      </c>
      <c r="E21" s="615">
        <v>26.5</v>
      </c>
      <c r="F21" s="615">
        <v>46</v>
      </c>
      <c r="G21" s="615">
        <v>29.1</v>
      </c>
      <c r="H21" s="623"/>
      <c r="I21" s="620" t="s">
        <v>1521</v>
      </c>
      <c r="J21" s="630">
        <v>33.299999999999997</v>
      </c>
      <c r="K21" s="631">
        <v>13.3</v>
      </c>
      <c r="L21" s="631">
        <v>46.4</v>
      </c>
      <c r="M21" s="623"/>
      <c r="N21" s="620" t="s">
        <v>1521</v>
      </c>
      <c r="O21" s="614">
        <v>44.4</v>
      </c>
      <c r="P21" s="615">
        <v>6.4</v>
      </c>
      <c r="Q21" s="615">
        <v>0.8</v>
      </c>
      <c r="R21" s="615">
        <v>5.5</v>
      </c>
      <c r="S21" s="615">
        <v>11.1</v>
      </c>
      <c r="T21" s="615">
        <v>7.1</v>
      </c>
      <c r="U21" s="623"/>
      <c r="V21" s="613" t="s">
        <v>1521</v>
      </c>
      <c r="W21" s="614">
        <v>28</v>
      </c>
      <c r="X21" s="615">
        <v>13.1</v>
      </c>
      <c r="Y21" s="615">
        <v>36.799999999999997</v>
      </c>
      <c r="Z21" s="615">
        <v>53.7</v>
      </c>
      <c r="AA21" s="623"/>
      <c r="AB21" s="620" t="s">
        <v>1521</v>
      </c>
      <c r="AC21" s="614">
        <v>81.7</v>
      </c>
      <c r="AD21" s="615">
        <v>20.9</v>
      </c>
      <c r="AE21" s="615">
        <v>74</v>
      </c>
      <c r="AF21" s="615">
        <v>22.2</v>
      </c>
      <c r="AG21" s="615">
        <v>4.5999999999999996</v>
      </c>
      <c r="AH21" s="615">
        <v>97.3</v>
      </c>
      <c r="AI21" s="625"/>
    </row>
    <row r="22" spans="2:35" x14ac:dyDescent="0.15">
      <c r="B22" s="621"/>
      <c r="C22" s="616" t="s">
        <v>1522</v>
      </c>
      <c r="D22" s="614">
        <v>31.9</v>
      </c>
      <c r="E22" s="615">
        <v>36.700000000000003</v>
      </c>
      <c r="F22" s="615">
        <v>31.4</v>
      </c>
      <c r="G22" s="615">
        <v>31.9</v>
      </c>
      <c r="H22" s="623"/>
      <c r="I22" s="620" t="s">
        <v>1522</v>
      </c>
      <c r="J22" s="630">
        <v>28.1</v>
      </c>
      <c r="K22" s="631">
        <v>8.3000000000000007</v>
      </c>
      <c r="L22" s="631">
        <v>47.2</v>
      </c>
      <c r="M22" s="623"/>
      <c r="N22" s="620" t="s">
        <v>1522</v>
      </c>
      <c r="O22" s="614">
        <v>56.7</v>
      </c>
      <c r="P22" s="615">
        <v>7.3</v>
      </c>
      <c r="Q22" s="615">
        <v>4.3</v>
      </c>
      <c r="R22" s="615">
        <v>8.5</v>
      </c>
      <c r="S22" s="615">
        <v>17.2</v>
      </c>
      <c r="T22" s="615">
        <v>6.5</v>
      </c>
      <c r="U22" s="623"/>
      <c r="V22" s="613" t="s">
        <v>1522</v>
      </c>
      <c r="W22" s="614">
        <v>24.4</v>
      </c>
      <c r="X22" s="615">
        <v>19.100000000000001</v>
      </c>
      <c r="Y22" s="615">
        <v>36.799999999999997</v>
      </c>
      <c r="Z22" s="615">
        <v>56</v>
      </c>
      <c r="AA22" s="623"/>
      <c r="AB22" s="620" t="s">
        <v>1522</v>
      </c>
      <c r="AC22" s="614">
        <v>83.4</v>
      </c>
      <c r="AD22" s="615">
        <v>16.8</v>
      </c>
      <c r="AE22" s="615">
        <v>80.599999999999994</v>
      </c>
      <c r="AF22" s="615">
        <v>23</v>
      </c>
      <c r="AG22" s="615">
        <v>4.3</v>
      </c>
      <c r="AH22" s="615">
        <v>97</v>
      </c>
      <c r="AI22" s="625"/>
    </row>
    <row r="23" spans="2:35" x14ac:dyDescent="0.15">
      <c r="B23" s="621"/>
      <c r="C23" s="616" t="s">
        <v>1523</v>
      </c>
      <c r="D23" s="614">
        <v>35.299999999999997</v>
      </c>
      <c r="E23" s="615">
        <v>43.2</v>
      </c>
      <c r="F23" s="615">
        <v>21.6</v>
      </c>
      <c r="G23" s="615">
        <v>35.200000000000003</v>
      </c>
      <c r="H23" s="623"/>
      <c r="I23" s="620" t="s">
        <v>1523</v>
      </c>
      <c r="J23" s="630">
        <v>32.4</v>
      </c>
      <c r="K23" s="631">
        <v>10.6</v>
      </c>
      <c r="L23" s="631">
        <v>49.3</v>
      </c>
      <c r="M23" s="623"/>
      <c r="N23" s="620" t="s">
        <v>1523</v>
      </c>
      <c r="O23" s="614">
        <v>63</v>
      </c>
      <c r="P23" s="615">
        <v>8.8000000000000007</v>
      </c>
      <c r="Q23" s="615">
        <v>3.2</v>
      </c>
      <c r="R23" s="615">
        <v>10.7</v>
      </c>
      <c r="S23" s="615">
        <v>18.5</v>
      </c>
      <c r="T23" s="615">
        <v>5.3</v>
      </c>
      <c r="U23" s="623"/>
      <c r="V23" s="613" t="s">
        <v>1523</v>
      </c>
      <c r="W23" s="614">
        <v>29.4</v>
      </c>
      <c r="X23" s="615">
        <v>20.7</v>
      </c>
      <c r="Y23" s="615">
        <v>42.1</v>
      </c>
      <c r="Z23" s="615">
        <v>48.8</v>
      </c>
      <c r="AA23" s="623"/>
      <c r="AB23" s="620" t="s">
        <v>1523</v>
      </c>
      <c r="AC23" s="614">
        <v>83.3</v>
      </c>
      <c r="AD23" s="615">
        <v>21.2</v>
      </c>
      <c r="AE23" s="615">
        <v>85.4</v>
      </c>
      <c r="AF23" s="615">
        <v>24.6</v>
      </c>
      <c r="AG23" s="615">
        <v>2.9</v>
      </c>
      <c r="AH23" s="615">
        <v>97.6</v>
      </c>
      <c r="AI23" s="625"/>
    </row>
    <row r="24" spans="2:35" x14ac:dyDescent="0.15">
      <c r="B24" s="621"/>
      <c r="C24" s="616" t="s">
        <v>1524</v>
      </c>
      <c r="D24" s="614">
        <v>35.200000000000003</v>
      </c>
      <c r="E24" s="615">
        <v>38.6</v>
      </c>
      <c r="F24" s="615">
        <v>26.2</v>
      </c>
      <c r="G24" s="615">
        <v>29.2</v>
      </c>
      <c r="H24" s="623"/>
      <c r="I24" s="620" t="s">
        <v>1524</v>
      </c>
      <c r="J24" s="630">
        <v>26.9</v>
      </c>
      <c r="K24" s="631">
        <v>10.9</v>
      </c>
      <c r="L24" s="631">
        <v>40.700000000000003</v>
      </c>
      <c r="M24" s="623"/>
      <c r="N24" s="620" t="s">
        <v>1524</v>
      </c>
      <c r="O24" s="614">
        <v>65.599999999999994</v>
      </c>
      <c r="P24" s="615">
        <v>11.6</v>
      </c>
      <c r="Q24" s="615">
        <v>4.9000000000000004</v>
      </c>
      <c r="R24" s="615">
        <v>11.2</v>
      </c>
      <c r="S24" s="615">
        <v>22.9</v>
      </c>
      <c r="T24" s="615">
        <v>4.5</v>
      </c>
      <c r="U24" s="623"/>
      <c r="V24" s="613" t="s">
        <v>1524</v>
      </c>
      <c r="W24" s="614">
        <v>25.2</v>
      </c>
      <c r="X24" s="615">
        <v>16.8</v>
      </c>
      <c r="Y24" s="615">
        <v>43.1</v>
      </c>
      <c r="Z24" s="615">
        <v>54.9</v>
      </c>
      <c r="AA24" s="623"/>
      <c r="AB24" s="620" t="s">
        <v>1524</v>
      </c>
      <c r="AC24" s="614">
        <v>78.8</v>
      </c>
      <c r="AD24" s="615">
        <v>17</v>
      </c>
      <c r="AE24" s="615">
        <v>78.400000000000006</v>
      </c>
      <c r="AF24" s="615">
        <v>24.2</v>
      </c>
      <c r="AG24" s="615">
        <v>3.9</v>
      </c>
      <c r="AH24" s="615">
        <v>96.5</v>
      </c>
      <c r="AI24" s="625"/>
    </row>
    <row r="25" spans="2:35" x14ac:dyDescent="0.15">
      <c r="B25" s="621"/>
      <c r="C25" s="616" t="s">
        <v>1525</v>
      </c>
      <c r="D25" s="614">
        <v>34.6</v>
      </c>
      <c r="E25" s="615">
        <v>44.8</v>
      </c>
      <c r="F25" s="615">
        <v>20.6</v>
      </c>
      <c r="G25" s="615">
        <v>34.700000000000003</v>
      </c>
      <c r="H25" s="623"/>
      <c r="I25" s="620" t="s">
        <v>1525</v>
      </c>
      <c r="J25" s="630">
        <v>30.8</v>
      </c>
      <c r="K25" s="631">
        <v>9.8000000000000007</v>
      </c>
      <c r="L25" s="631">
        <v>50.4</v>
      </c>
      <c r="M25" s="623"/>
      <c r="N25" s="620" t="s">
        <v>1525</v>
      </c>
      <c r="O25" s="614">
        <v>65.5</v>
      </c>
      <c r="P25" s="615">
        <v>14.1</v>
      </c>
      <c r="Q25" s="615">
        <v>4.4000000000000004</v>
      </c>
      <c r="R25" s="615">
        <v>13.7</v>
      </c>
      <c r="S25" s="615">
        <v>25.6</v>
      </c>
      <c r="T25" s="615">
        <v>6.8</v>
      </c>
      <c r="U25" s="623"/>
      <c r="V25" s="613" t="s">
        <v>1525</v>
      </c>
      <c r="W25" s="614">
        <v>22.4</v>
      </c>
      <c r="X25" s="615">
        <v>21.2</v>
      </c>
      <c r="Y25" s="615">
        <v>42.8</v>
      </c>
      <c r="Z25" s="615">
        <v>48.4</v>
      </c>
      <c r="AA25" s="623"/>
      <c r="AB25" s="620" t="s">
        <v>1525</v>
      </c>
      <c r="AC25" s="614">
        <v>83.7</v>
      </c>
      <c r="AD25" s="615">
        <v>19.8</v>
      </c>
      <c r="AE25" s="615">
        <v>78.3</v>
      </c>
      <c r="AF25" s="615">
        <v>25.2</v>
      </c>
      <c r="AG25" s="615">
        <v>5.6</v>
      </c>
      <c r="AH25" s="615">
        <v>96.4</v>
      </c>
      <c r="AI25" s="625"/>
    </row>
    <row r="26" spans="2:35" x14ac:dyDescent="0.15">
      <c r="B26" s="621"/>
      <c r="C26" s="617" t="s">
        <v>134</v>
      </c>
      <c r="D26" s="618">
        <v>31.4</v>
      </c>
      <c r="E26" s="619">
        <v>34.1</v>
      </c>
      <c r="F26" s="619">
        <v>34.5</v>
      </c>
      <c r="G26" s="619">
        <v>30.2</v>
      </c>
      <c r="H26" s="623"/>
      <c r="I26" s="617" t="s">
        <v>134</v>
      </c>
      <c r="J26" s="618">
        <v>31.6</v>
      </c>
      <c r="K26" s="619">
        <v>10.9</v>
      </c>
      <c r="L26" s="619">
        <v>47.5</v>
      </c>
      <c r="M26" s="623"/>
      <c r="N26" s="617" t="s">
        <v>134</v>
      </c>
      <c r="O26" s="618">
        <v>55.5</v>
      </c>
      <c r="P26" s="619">
        <v>8.3000000000000007</v>
      </c>
      <c r="Q26" s="619">
        <v>3.1</v>
      </c>
      <c r="R26" s="619">
        <v>9.3000000000000007</v>
      </c>
      <c r="S26" s="619">
        <v>17.100000000000001</v>
      </c>
      <c r="T26" s="619">
        <v>6.4</v>
      </c>
      <c r="U26" s="623"/>
      <c r="V26" s="617" t="s">
        <v>134</v>
      </c>
      <c r="W26" s="618">
        <v>25.7</v>
      </c>
      <c r="X26" s="619">
        <v>17.5</v>
      </c>
      <c r="Y26" s="619">
        <v>37.6</v>
      </c>
      <c r="Z26" s="619">
        <v>51.4</v>
      </c>
      <c r="AA26" s="623"/>
      <c r="AB26" s="617" t="s">
        <v>134</v>
      </c>
      <c r="AC26" s="618">
        <v>82.1</v>
      </c>
      <c r="AD26" s="619">
        <v>19.899999999999999</v>
      </c>
      <c r="AE26" s="619">
        <v>79.5</v>
      </c>
      <c r="AF26" s="619">
        <v>22.6</v>
      </c>
      <c r="AG26" s="619">
        <v>4.7</v>
      </c>
      <c r="AH26" s="619">
        <v>97.1</v>
      </c>
      <c r="AI26" s="625"/>
    </row>
    <row r="27" spans="2:35" x14ac:dyDescent="0.15">
      <c r="B27" s="621"/>
      <c r="C27" s="622"/>
      <c r="D27" s="623"/>
      <c r="E27" s="623"/>
      <c r="F27" s="623"/>
      <c r="G27" s="623"/>
      <c r="H27" s="623"/>
      <c r="I27" s="624"/>
      <c r="J27" s="623"/>
      <c r="K27" s="623"/>
      <c r="L27" s="623"/>
      <c r="M27" s="623"/>
      <c r="N27" s="623"/>
      <c r="O27" s="623"/>
      <c r="P27" s="623"/>
      <c r="Q27" s="623"/>
      <c r="R27" s="623"/>
      <c r="S27" s="623"/>
      <c r="T27" s="623"/>
      <c r="U27" s="623"/>
      <c r="V27" s="624"/>
      <c r="W27" s="623"/>
      <c r="X27" s="623"/>
      <c r="Y27" s="623"/>
      <c r="Z27" s="623"/>
      <c r="AA27" s="623"/>
      <c r="AB27" s="623"/>
      <c r="AC27" s="623"/>
      <c r="AD27" s="623"/>
      <c r="AE27" s="623"/>
      <c r="AF27" s="623"/>
      <c r="AG27" s="623"/>
      <c r="AH27" s="623"/>
      <c r="AI27" s="625"/>
    </row>
    <row r="28" spans="2:35" ht="15" x14ac:dyDescent="0.15">
      <c r="B28" s="621"/>
      <c r="C28" s="915" t="s">
        <v>1701</v>
      </c>
      <c r="D28" s="692"/>
      <c r="E28" s="692"/>
      <c r="F28" s="692"/>
      <c r="G28" s="693"/>
      <c r="H28" s="623"/>
      <c r="I28" s="915" t="s">
        <v>1702</v>
      </c>
      <c r="J28" s="692"/>
      <c r="K28" s="692"/>
      <c r="L28" s="693"/>
      <c r="M28" s="623"/>
      <c r="N28" s="915" t="s">
        <v>1703</v>
      </c>
      <c r="O28" s="916"/>
      <c r="P28" s="916"/>
      <c r="Q28" s="916"/>
      <c r="R28" s="916"/>
      <c r="S28" s="917"/>
      <c r="T28" s="623"/>
      <c r="U28" s="623"/>
      <c r="V28" s="915" t="s">
        <v>1707</v>
      </c>
      <c r="W28" s="693"/>
      <c r="X28" s="623"/>
      <c r="Y28" s="623"/>
      <c r="Z28" s="623"/>
      <c r="AA28" s="623"/>
      <c r="AB28" s="623"/>
      <c r="AC28" s="623"/>
      <c r="AD28" s="623"/>
      <c r="AE28" s="623"/>
      <c r="AF28" s="623"/>
      <c r="AG28" s="623"/>
      <c r="AH28" s="623"/>
      <c r="AI28" s="625"/>
    </row>
    <row r="29" spans="2:35" ht="30.75" customHeight="1" x14ac:dyDescent="0.15">
      <c r="B29" s="621"/>
      <c r="C29" s="610" t="s">
        <v>1569</v>
      </c>
      <c r="D29" s="611" t="s">
        <v>1547</v>
      </c>
      <c r="E29" s="612" t="s">
        <v>1548</v>
      </c>
      <c r="F29" s="612" t="s">
        <v>1549</v>
      </c>
      <c r="G29" s="612" t="s">
        <v>1550</v>
      </c>
      <c r="H29" s="623"/>
      <c r="I29" s="610" t="s">
        <v>1569</v>
      </c>
      <c r="J29" s="611" t="s">
        <v>1551</v>
      </c>
      <c r="K29" s="612" t="s">
        <v>1552</v>
      </c>
      <c r="L29" s="612" t="s">
        <v>1553</v>
      </c>
      <c r="M29" s="623"/>
      <c r="N29" s="610" t="s">
        <v>1569</v>
      </c>
      <c r="O29" s="611" t="s">
        <v>1560</v>
      </c>
      <c r="P29" s="612" t="s">
        <v>1561</v>
      </c>
      <c r="Q29" s="612" t="s">
        <v>1562</v>
      </c>
      <c r="R29" s="612" t="s">
        <v>1563</v>
      </c>
      <c r="S29" s="612" t="s">
        <v>1564</v>
      </c>
      <c r="T29" s="623"/>
      <c r="U29" s="623"/>
      <c r="V29" s="610" t="s">
        <v>1569</v>
      </c>
      <c r="W29" s="611" t="s">
        <v>1529</v>
      </c>
      <c r="Z29" s="623"/>
      <c r="AA29" s="623"/>
      <c r="AD29" s="623"/>
      <c r="AE29" s="623"/>
      <c r="AF29" s="623"/>
      <c r="AG29" s="623"/>
      <c r="AH29" s="623"/>
      <c r="AI29" s="625"/>
    </row>
    <row r="30" spans="2:35" x14ac:dyDescent="0.15">
      <c r="B30" s="621"/>
      <c r="C30" s="616" t="s">
        <v>1506</v>
      </c>
      <c r="D30" s="614">
        <v>85</v>
      </c>
      <c r="E30" s="615">
        <v>17.7</v>
      </c>
      <c r="F30" s="615">
        <v>95.3</v>
      </c>
      <c r="G30" s="615">
        <v>19.2</v>
      </c>
      <c r="H30" s="623"/>
      <c r="I30" s="620" t="s">
        <v>1506</v>
      </c>
      <c r="J30" s="630">
        <v>8.3000000000000007</v>
      </c>
      <c r="K30" s="631">
        <v>30.6</v>
      </c>
      <c r="L30" s="631">
        <v>8.6999999999999993</v>
      </c>
      <c r="M30" s="623"/>
      <c r="N30" s="620" t="s">
        <v>1506</v>
      </c>
      <c r="O30" s="614">
        <v>39.200000000000003</v>
      </c>
      <c r="P30" s="615">
        <v>25</v>
      </c>
      <c r="Q30" s="615">
        <v>13.3</v>
      </c>
      <c r="R30" s="615">
        <v>28</v>
      </c>
      <c r="S30" s="615">
        <v>19.8</v>
      </c>
      <c r="T30" s="623"/>
      <c r="U30" s="623"/>
      <c r="V30" s="620" t="s">
        <v>1506</v>
      </c>
      <c r="W30" s="630">
        <v>6.1</v>
      </c>
      <c r="Z30" s="623"/>
      <c r="AA30" s="623"/>
      <c r="AD30" s="623"/>
      <c r="AE30" s="623"/>
      <c r="AF30" s="623"/>
      <c r="AG30" s="623"/>
      <c r="AH30" s="623"/>
      <c r="AI30" s="625"/>
    </row>
    <row r="31" spans="2:35" x14ac:dyDescent="0.15">
      <c r="B31" s="621"/>
      <c r="C31" s="616" t="s">
        <v>1507</v>
      </c>
      <c r="D31" s="614">
        <v>80.599999999999994</v>
      </c>
      <c r="E31" s="615">
        <v>9.3000000000000007</v>
      </c>
      <c r="F31" s="615">
        <v>87</v>
      </c>
      <c r="G31" s="615">
        <v>18</v>
      </c>
      <c r="H31" s="623"/>
      <c r="I31" s="620" t="s">
        <v>1507</v>
      </c>
      <c r="J31" s="630">
        <v>5.5</v>
      </c>
      <c r="K31" s="631">
        <v>22.8</v>
      </c>
      <c r="L31" s="631">
        <v>10.9</v>
      </c>
      <c r="M31" s="623"/>
      <c r="N31" s="620" t="s">
        <v>1507</v>
      </c>
      <c r="O31" s="614">
        <v>46.5</v>
      </c>
      <c r="P31" s="615">
        <v>42.3</v>
      </c>
      <c r="Q31" s="615">
        <v>3.1</v>
      </c>
      <c r="R31" s="615">
        <v>43.3</v>
      </c>
      <c r="S31" s="615">
        <v>13.4</v>
      </c>
      <c r="T31" s="623"/>
      <c r="U31" s="623"/>
      <c r="V31" s="620" t="s">
        <v>1507</v>
      </c>
      <c r="W31" s="630">
        <v>5.5</v>
      </c>
      <c r="Z31" s="623"/>
      <c r="AA31" s="623"/>
      <c r="AD31" s="623"/>
      <c r="AE31" s="623"/>
      <c r="AF31" s="623"/>
      <c r="AG31" s="623"/>
      <c r="AH31" s="623"/>
      <c r="AI31" s="625"/>
    </row>
    <row r="32" spans="2:35" x14ac:dyDescent="0.15">
      <c r="B32" s="621"/>
      <c r="C32" s="616" t="s">
        <v>1508</v>
      </c>
      <c r="D32" s="614">
        <v>82.2</v>
      </c>
      <c r="E32" s="615">
        <v>7.5</v>
      </c>
      <c r="F32" s="615">
        <v>95.3</v>
      </c>
      <c r="G32" s="615">
        <v>22.5</v>
      </c>
      <c r="H32" s="623"/>
      <c r="I32" s="620" t="s">
        <v>1508</v>
      </c>
      <c r="J32" s="630">
        <v>6.8</v>
      </c>
      <c r="K32" s="631">
        <v>29.6</v>
      </c>
      <c r="L32" s="631">
        <v>6.7</v>
      </c>
      <c r="M32" s="623"/>
      <c r="N32" s="620" t="s">
        <v>1508</v>
      </c>
      <c r="O32" s="614">
        <v>14.9</v>
      </c>
      <c r="P32" s="615">
        <v>6</v>
      </c>
      <c r="Q32" s="615">
        <v>8.3000000000000007</v>
      </c>
      <c r="R32" s="615">
        <v>7.2</v>
      </c>
      <c r="S32" s="615">
        <v>10.6</v>
      </c>
      <c r="T32" s="623"/>
      <c r="U32" s="623"/>
      <c r="V32" s="620" t="s">
        <v>1508</v>
      </c>
      <c r="W32" s="630">
        <v>3.8</v>
      </c>
      <c r="Z32" s="623"/>
      <c r="AA32" s="623"/>
      <c r="AD32" s="623"/>
      <c r="AE32" s="623"/>
      <c r="AF32" s="623"/>
      <c r="AG32" s="623"/>
      <c r="AH32" s="623"/>
      <c r="AI32" s="625"/>
    </row>
    <row r="33" spans="2:35" x14ac:dyDescent="0.15">
      <c r="B33" s="621"/>
      <c r="C33" s="616" t="s">
        <v>1509</v>
      </c>
      <c r="D33" s="614">
        <v>66.8</v>
      </c>
      <c r="E33" s="615">
        <v>7.7</v>
      </c>
      <c r="F33" s="615">
        <v>91.1</v>
      </c>
      <c r="G33" s="615">
        <v>25.8</v>
      </c>
      <c r="H33" s="623"/>
      <c r="I33" s="620" t="s">
        <v>1509</v>
      </c>
      <c r="J33" s="630">
        <v>4.2</v>
      </c>
      <c r="K33" s="631">
        <v>22.1</v>
      </c>
      <c r="L33" s="631">
        <v>4.5999999999999996</v>
      </c>
      <c r="M33" s="623"/>
      <c r="N33" s="620" t="s">
        <v>1509</v>
      </c>
      <c r="O33" s="614">
        <v>25.6</v>
      </c>
      <c r="P33" s="615">
        <v>15.6</v>
      </c>
      <c r="Q33" s="615">
        <v>9.4</v>
      </c>
      <c r="R33" s="615">
        <v>20.399999999999999</v>
      </c>
      <c r="S33" s="615">
        <v>9.9</v>
      </c>
      <c r="T33" s="623"/>
      <c r="U33" s="623"/>
      <c r="V33" s="620" t="s">
        <v>1509</v>
      </c>
      <c r="W33" s="630">
        <v>7.8</v>
      </c>
      <c r="Z33" s="623"/>
      <c r="AA33" s="623"/>
      <c r="AD33" s="623"/>
      <c r="AE33" s="623"/>
      <c r="AF33" s="623"/>
      <c r="AG33" s="623"/>
      <c r="AH33" s="623"/>
      <c r="AI33" s="625"/>
    </row>
    <row r="34" spans="2:35" x14ac:dyDescent="0.15">
      <c r="B34" s="621"/>
      <c r="C34" s="616" t="s">
        <v>1510</v>
      </c>
      <c r="D34" s="614">
        <v>93.8</v>
      </c>
      <c r="E34" s="615">
        <v>30.6</v>
      </c>
      <c r="F34" s="615">
        <v>98.8</v>
      </c>
      <c r="G34" s="615">
        <v>17.3</v>
      </c>
      <c r="H34" s="623"/>
      <c r="I34" s="620" t="s">
        <v>1510</v>
      </c>
      <c r="J34" s="630">
        <v>7.8</v>
      </c>
      <c r="K34" s="631">
        <v>37.700000000000003</v>
      </c>
      <c r="L34" s="631">
        <v>12.2</v>
      </c>
      <c r="M34" s="623"/>
      <c r="N34" s="620" t="s">
        <v>1510</v>
      </c>
      <c r="O34" s="614">
        <v>68.900000000000006</v>
      </c>
      <c r="P34" s="615">
        <v>63.7</v>
      </c>
      <c r="Q34" s="615">
        <v>4.8</v>
      </c>
      <c r="R34" s="615">
        <v>63.1</v>
      </c>
      <c r="S34" s="615">
        <v>18.600000000000001</v>
      </c>
      <c r="T34" s="623"/>
      <c r="U34" s="623"/>
      <c r="V34" s="620" t="s">
        <v>1510</v>
      </c>
      <c r="W34" s="630">
        <v>9.6999999999999993</v>
      </c>
      <c r="Z34" s="623"/>
      <c r="AA34" s="623"/>
      <c r="AD34" s="623"/>
      <c r="AE34" s="623"/>
      <c r="AF34" s="623"/>
      <c r="AG34" s="623"/>
      <c r="AH34" s="623"/>
      <c r="AI34" s="625"/>
    </row>
    <row r="35" spans="2:35" x14ac:dyDescent="0.15">
      <c r="B35" s="621"/>
      <c r="C35" s="616" t="s">
        <v>1511</v>
      </c>
      <c r="D35" s="614">
        <v>95.9</v>
      </c>
      <c r="E35" s="615">
        <v>48.9</v>
      </c>
      <c r="F35" s="615">
        <v>99.6</v>
      </c>
      <c r="G35" s="615">
        <v>13</v>
      </c>
      <c r="H35" s="623"/>
      <c r="I35" s="620" t="s">
        <v>1511</v>
      </c>
      <c r="J35" s="630">
        <v>7.8</v>
      </c>
      <c r="K35" s="631">
        <v>36.299999999999997</v>
      </c>
      <c r="L35" s="631">
        <v>9.3000000000000007</v>
      </c>
      <c r="M35" s="623"/>
      <c r="N35" s="620" t="s">
        <v>1511</v>
      </c>
      <c r="O35" s="614">
        <v>70.8</v>
      </c>
      <c r="P35" s="615">
        <v>65</v>
      </c>
      <c r="Q35" s="615">
        <v>5.5</v>
      </c>
      <c r="R35" s="615">
        <v>64.400000000000006</v>
      </c>
      <c r="S35" s="615">
        <v>19.3</v>
      </c>
      <c r="T35" s="623"/>
      <c r="U35" s="623"/>
      <c r="V35" s="620" t="s">
        <v>1511</v>
      </c>
      <c r="W35" s="630">
        <v>11.8</v>
      </c>
      <c r="Z35" s="623"/>
      <c r="AA35" s="623"/>
      <c r="AD35" s="623"/>
      <c r="AE35" s="623"/>
      <c r="AF35" s="623"/>
      <c r="AG35" s="623"/>
      <c r="AH35" s="623"/>
      <c r="AI35" s="625"/>
    </row>
    <row r="36" spans="2:35" x14ac:dyDescent="0.15">
      <c r="B36" s="621"/>
      <c r="C36" s="616" t="s">
        <v>1512</v>
      </c>
      <c r="D36" s="614">
        <v>87</v>
      </c>
      <c r="E36" s="615">
        <v>17.2</v>
      </c>
      <c r="F36" s="615">
        <v>97.9</v>
      </c>
      <c r="G36" s="615">
        <v>16.8</v>
      </c>
      <c r="H36" s="623"/>
      <c r="I36" s="620" t="s">
        <v>1512</v>
      </c>
      <c r="J36" s="630">
        <v>7.9</v>
      </c>
      <c r="K36" s="631">
        <v>25.3</v>
      </c>
      <c r="L36" s="631">
        <v>6.1</v>
      </c>
      <c r="M36" s="623"/>
      <c r="N36" s="620" t="s">
        <v>1512</v>
      </c>
      <c r="O36" s="614">
        <v>39.4</v>
      </c>
      <c r="P36" s="615">
        <v>26.1</v>
      </c>
      <c r="Q36" s="615">
        <v>12.4</v>
      </c>
      <c r="R36" s="615">
        <v>30.3</v>
      </c>
      <c r="S36" s="615">
        <v>16.2</v>
      </c>
      <c r="T36" s="623"/>
      <c r="U36" s="623"/>
      <c r="V36" s="620" t="s">
        <v>1512</v>
      </c>
      <c r="W36" s="630">
        <v>10</v>
      </c>
      <c r="Z36" s="623"/>
      <c r="AA36" s="623"/>
      <c r="AD36" s="623"/>
      <c r="AE36" s="623"/>
      <c r="AF36" s="623"/>
      <c r="AG36" s="623"/>
      <c r="AH36" s="623"/>
      <c r="AI36" s="625"/>
    </row>
    <row r="37" spans="2:35" x14ac:dyDescent="0.15">
      <c r="B37" s="621"/>
      <c r="C37" s="616" t="s">
        <v>1513</v>
      </c>
      <c r="D37" s="614">
        <v>96.5</v>
      </c>
      <c r="E37" s="615">
        <v>35</v>
      </c>
      <c r="F37" s="615">
        <v>99.7</v>
      </c>
      <c r="G37" s="615">
        <v>10.3</v>
      </c>
      <c r="H37" s="623"/>
      <c r="I37" s="620" t="s">
        <v>1513</v>
      </c>
      <c r="J37" s="630">
        <v>6.3</v>
      </c>
      <c r="K37" s="631">
        <v>28.4</v>
      </c>
      <c r="L37" s="631">
        <v>12</v>
      </c>
      <c r="M37" s="623"/>
      <c r="N37" s="620" t="s">
        <v>1513</v>
      </c>
      <c r="O37" s="614">
        <v>51.7</v>
      </c>
      <c r="P37" s="615">
        <v>43.6</v>
      </c>
      <c r="Q37" s="615">
        <v>7.9</v>
      </c>
      <c r="R37" s="615">
        <v>46.1</v>
      </c>
      <c r="S37" s="615">
        <v>13.8</v>
      </c>
      <c r="T37" s="623"/>
      <c r="U37" s="623"/>
      <c r="V37" s="620" t="s">
        <v>1513</v>
      </c>
      <c r="W37" s="630">
        <v>17.2</v>
      </c>
      <c r="Z37" s="623"/>
      <c r="AA37" s="623"/>
      <c r="AD37" s="623"/>
      <c r="AE37" s="623"/>
      <c r="AF37" s="623"/>
      <c r="AG37" s="623"/>
      <c r="AH37" s="623"/>
      <c r="AI37" s="625"/>
    </row>
    <row r="38" spans="2:35" x14ac:dyDescent="0.15">
      <c r="B38" s="621"/>
      <c r="C38" s="616" t="s">
        <v>1514</v>
      </c>
      <c r="D38" s="614">
        <v>94</v>
      </c>
      <c r="E38" s="615">
        <v>24.4</v>
      </c>
      <c r="F38" s="615">
        <v>98.7</v>
      </c>
      <c r="G38" s="615">
        <v>21.6</v>
      </c>
      <c r="H38" s="623"/>
      <c r="I38" s="620" t="s">
        <v>1514</v>
      </c>
      <c r="J38" s="630">
        <v>6.6</v>
      </c>
      <c r="K38" s="631">
        <v>26</v>
      </c>
      <c r="L38" s="631">
        <v>10.3</v>
      </c>
      <c r="M38" s="623"/>
      <c r="N38" s="620" t="s">
        <v>1514</v>
      </c>
      <c r="O38" s="614">
        <v>72.7</v>
      </c>
      <c r="P38" s="615">
        <v>67.900000000000006</v>
      </c>
      <c r="Q38" s="615">
        <v>4.4000000000000004</v>
      </c>
      <c r="R38" s="615">
        <v>67</v>
      </c>
      <c r="S38" s="615">
        <v>16.8</v>
      </c>
      <c r="T38" s="623"/>
      <c r="U38" s="623"/>
      <c r="V38" s="620" t="s">
        <v>1514</v>
      </c>
      <c r="W38" s="630">
        <v>11.5</v>
      </c>
      <c r="Z38" s="623"/>
      <c r="AA38" s="623"/>
      <c r="AD38" s="623"/>
      <c r="AE38" s="623"/>
      <c r="AF38" s="623"/>
      <c r="AG38" s="623"/>
      <c r="AH38" s="623"/>
      <c r="AI38" s="625"/>
    </row>
    <row r="39" spans="2:35" x14ac:dyDescent="0.15">
      <c r="B39" s="621"/>
      <c r="C39" s="616" t="s">
        <v>374</v>
      </c>
      <c r="D39" s="614">
        <v>80.900000000000006</v>
      </c>
      <c r="E39" s="615">
        <v>15.6</v>
      </c>
      <c r="F39" s="615">
        <v>95.9</v>
      </c>
      <c r="G39" s="615">
        <v>25.8</v>
      </c>
      <c r="H39" s="623"/>
      <c r="I39" s="620" t="s">
        <v>374</v>
      </c>
      <c r="J39" s="630">
        <v>8.4</v>
      </c>
      <c r="K39" s="631">
        <v>32.4</v>
      </c>
      <c r="L39" s="631">
        <v>9.8000000000000007</v>
      </c>
      <c r="M39" s="623"/>
      <c r="N39" s="620" t="s">
        <v>374</v>
      </c>
      <c r="O39" s="614">
        <v>60.7</v>
      </c>
      <c r="P39" s="615">
        <v>49.5</v>
      </c>
      <c r="Q39" s="615">
        <v>10.6</v>
      </c>
      <c r="R39" s="615">
        <v>54.7</v>
      </c>
      <c r="S39" s="615">
        <v>17.7</v>
      </c>
      <c r="T39" s="623"/>
      <c r="U39" s="623"/>
      <c r="V39" s="620" t="s">
        <v>374</v>
      </c>
      <c r="W39" s="630">
        <v>13.6</v>
      </c>
      <c r="Z39" s="623"/>
      <c r="AA39" s="623"/>
      <c r="AD39" s="623"/>
      <c r="AE39" s="623"/>
      <c r="AF39" s="623"/>
      <c r="AG39" s="623"/>
      <c r="AH39" s="623"/>
      <c r="AI39" s="625"/>
    </row>
    <row r="40" spans="2:35" x14ac:dyDescent="0.15">
      <c r="B40" s="621"/>
      <c r="C40" s="616" t="s">
        <v>1515</v>
      </c>
      <c r="D40" s="614">
        <v>69.3</v>
      </c>
      <c r="E40" s="615">
        <v>8.1</v>
      </c>
      <c r="F40" s="615">
        <v>90</v>
      </c>
      <c r="G40" s="615">
        <v>33.9</v>
      </c>
      <c r="H40" s="623"/>
      <c r="I40" s="620" t="s">
        <v>1515</v>
      </c>
      <c r="J40" s="630">
        <v>12</v>
      </c>
      <c r="K40" s="631">
        <v>50.9</v>
      </c>
      <c r="L40" s="631">
        <v>10.9</v>
      </c>
      <c r="M40" s="623"/>
      <c r="N40" s="620" t="s">
        <v>1515</v>
      </c>
      <c r="O40" s="614">
        <v>49.4</v>
      </c>
      <c r="P40" s="615">
        <v>33.4</v>
      </c>
      <c r="Q40" s="615">
        <v>15.4</v>
      </c>
      <c r="R40" s="615">
        <v>43.9</v>
      </c>
      <c r="S40" s="615">
        <v>21.2</v>
      </c>
      <c r="T40" s="623"/>
      <c r="U40" s="623"/>
      <c r="V40" s="620" t="s">
        <v>1515</v>
      </c>
      <c r="W40" s="630">
        <v>4.4000000000000004</v>
      </c>
      <c r="Z40" s="623"/>
      <c r="AA40" s="623"/>
      <c r="AD40" s="623"/>
      <c r="AE40" s="623"/>
      <c r="AF40" s="623"/>
      <c r="AG40" s="623"/>
      <c r="AH40" s="623"/>
      <c r="AI40" s="625"/>
    </row>
    <row r="41" spans="2:35" x14ac:dyDescent="0.15">
      <c r="B41" s="621"/>
      <c r="C41" s="616" t="s">
        <v>1516</v>
      </c>
      <c r="D41" s="614">
        <v>93.5</v>
      </c>
      <c r="E41" s="615">
        <v>32</v>
      </c>
      <c r="F41" s="615">
        <v>97.1</v>
      </c>
      <c r="G41" s="615">
        <v>18.8</v>
      </c>
      <c r="H41" s="623"/>
      <c r="I41" s="620" t="s">
        <v>1516</v>
      </c>
      <c r="J41" s="630">
        <v>7.3</v>
      </c>
      <c r="K41" s="631">
        <v>30.9</v>
      </c>
      <c r="L41" s="631">
        <v>13</v>
      </c>
      <c r="M41" s="623"/>
      <c r="N41" s="620" t="s">
        <v>1565</v>
      </c>
      <c r="O41" s="614" t="s">
        <v>1571</v>
      </c>
      <c r="P41" s="615" t="s">
        <v>1571</v>
      </c>
      <c r="Q41" s="615" t="s">
        <v>1571</v>
      </c>
      <c r="R41" s="615" t="s">
        <v>1571</v>
      </c>
      <c r="S41" s="615" t="s">
        <v>1571</v>
      </c>
      <c r="T41" s="623"/>
      <c r="U41" s="623"/>
      <c r="V41" s="620" t="s">
        <v>1516</v>
      </c>
      <c r="W41" s="630">
        <v>12.3</v>
      </c>
      <c r="Z41" s="623"/>
      <c r="AA41" s="623"/>
      <c r="AD41" s="623"/>
      <c r="AE41" s="623"/>
      <c r="AF41" s="623"/>
      <c r="AG41" s="623"/>
      <c r="AH41" s="623"/>
      <c r="AI41" s="625"/>
    </row>
    <row r="42" spans="2:35" x14ac:dyDescent="0.15">
      <c r="B42" s="621"/>
      <c r="C42" s="616" t="s">
        <v>1517</v>
      </c>
      <c r="D42" s="614">
        <v>94.9</v>
      </c>
      <c r="E42" s="615">
        <v>61</v>
      </c>
      <c r="F42" s="615">
        <v>97.9</v>
      </c>
      <c r="G42" s="615">
        <v>7.9</v>
      </c>
      <c r="H42" s="623"/>
      <c r="I42" s="620" t="s">
        <v>1517</v>
      </c>
      <c r="J42" s="630">
        <v>6</v>
      </c>
      <c r="K42" s="631">
        <v>30</v>
      </c>
      <c r="L42" s="631">
        <v>8.6999999999999993</v>
      </c>
      <c r="M42" s="623"/>
      <c r="N42" s="620" t="s">
        <v>1517</v>
      </c>
      <c r="O42" s="614">
        <v>64.5</v>
      </c>
      <c r="P42" s="615">
        <v>52.4</v>
      </c>
      <c r="Q42" s="615">
        <v>11.5</v>
      </c>
      <c r="R42" s="615">
        <v>51</v>
      </c>
      <c r="S42" s="615">
        <v>27.9</v>
      </c>
      <c r="T42" s="623"/>
      <c r="U42" s="623"/>
      <c r="V42" s="620" t="s">
        <v>1517</v>
      </c>
      <c r="W42" s="630">
        <v>9</v>
      </c>
      <c r="Z42" s="623"/>
      <c r="AA42" s="623"/>
      <c r="AD42" s="623"/>
      <c r="AE42" s="623"/>
      <c r="AF42" s="623"/>
      <c r="AG42" s="623"/>
      <c r="AH42" s="623"/>
      <c r="AI42" s="625"/>
    </row>
    <row r="43" spans="2:35" x14ac:dyDescent="0.15">
      <c r="B43" s="621"/>
      <c r="C43" s="616" t="s">
        <v>1518</v>
      </c>
      <c r="D43" s="614">
        <v>94.4</v>
      </c>
      <c r="E43" s="615">
        <v>43.7</v>
      </c>
      <c r="F43" s="615">
        <v>97.4</v>
      </c>
      <c r="G43" s="615">
        <v>18.899999999999999</v>
      </c>
      <c r="H43" s="623"/>
      <c r="I43" s="620" t="s">
        <v>1518</v>
      </c>
      <c r="J43" s="630">
        <v>8.1</v>
      </c>
      <c r="K43" s="631">
        <v>39.6</v>
      </c>
      <c r="L43" s="631">
        <v>10.3</v>
      </c>
      <c r="M43" s="623"/>
      <c r="N43" s="620" t="s">
        <v>1518</v>
      </c>
      <c r="O43" s="614">
        <v>72.099999999999994</v>
      </c>
      <c r="P43" s="615">
        <v>65.400000000000006</v>
      </c>
      <c r="Q43" s="615">
        <v>6</v>
      </c>
      <c r="R43" s="615">
        <v>65.400000000000006</v>
      </c>
      <c r="S43" s="615">
        <v>20.3</v>
      </c>
      <c r="T43" s="623"/>
      <c r="U43" s="623"/>
      <c r="V43" s="620" t="s">
        <v>1518</v>
      </c>
      <c r="W43" s="630">
        <v>12.9</v>
      </c>
      <c r="Z43" s="623"/>
      <c r="AA43" s="623"/>
      <c r="AD43" s="623"/>
      <c r="AE43" s="623"/>
      <c r="AF43" s="623"/>
      <c r="AG43" s="623"/>
      <c r="AH43" s="623"/>
      <c r="AI43" s="625"/>
    </row>
    <row r="44" spans="2:35" x14ac:dyDescent="0.15">
      <c r="B44" s="621"/>
      <c r="C44" s="616" t="s">
        <v>1519</v>
      </c>
      <c r="D44" s="614">
        <v>70.400000000000006</v>
      </c>
      <c r="E44" s="615">
        <v>7.2</v>
      </c>
      <c r="F44" s="615">
        <v>92.2</v>
      </c>
      <c r="G44" s="615">
        <v>32.299999999999997</v>
      </c>
      <c r="H44" s="623"/>
      <c r="I44" s="620" t="s">
        <v>1519</v>
      </c>
      <c r="J44" s="630">
        <v>7.6</v>
      </c>
      <c r="K44" s="631">
        <v>18.600000000000001</v>
      </c>
      <c r="L44" s="631">
        <v>8.4</v>
      </c>
      <c r="M44" s="623"/>
      <c r="N44" s="620" t="s">
        <v>1519</v>
      </c>
      <c r="O44" s="614">
        <v>11.9</v>
      </c>
      <c r="P44" s="615">
        <v>4.3</v>
      </c>
      <c r="Q44" s="615">
        <v>7.1</v>
      </c>
      <c r="R44" s="615">
        <v>6.2</v>
      </c>
      <c r="S44" s="615">
        <v>8.6</v>
      </c>
      <c r="T44" s="623"/>
      <c r="U44" s="623"/>
      <c r="V44" s="620" t="s">
        <v>1519</v>
      </c>
      <c r="W44" s="630">
        <v>5.7</v>
      </c>
      <c r="Z44" s="623"/>
      <c r="AA44" s="623"/>
      <c r="AD44" s="623"/>
      <c r="AE44" s="623"/>
      <c r="AF44" s="623"/>
      <c r="AG44" s="623"/>
      <c r="AH44" s="623"/>
      <c r="AI44" s="625"/>
    </row>
    <row r="45" spans="2:35" x14ac:dyDescent="0.15">
      <c r="B45" s="621"/>
      <c r="C45" s="616" t="s">
        <v>1520</v>
      </c>
      <c r="D45" s="614">
        <v>87.5</v>
      </c>
      <c r="E45" s="615">
        <v>29.6</v>
      </c>
      <c r="F45" s="615">
        <v>96.9</v>
      </c>
      <c r="G45" s="615">
        <v>20.399999999999999</v>
      </c>
      <c r="H45" s="623"/>
      <c r="I45" s="620" t="s">
        <v>1520</v>
      </c>
      <c r="J45" s="630">
        <v>8.8000000000000007</v>
      </c>
      <c r="K45" s="631">
        <v>45.5</v>
      </c>
      <c r="L45" s="631">
        <v>7.1</v>
      </c>
      <c r="M45" s="623"/>
      <c r="N45" s="620" t="s">
        <v>1520</v>
      </c>
      <c r="O45" s="614">
        <v>44.8</v>
      </c>
      <c r="P45" s="615">
        <v>38.1</v>
      </c>
      <c r="Q45" s="615">
        <v>6.3</v>
      </c>
      <c r="R45" s="615">
        <v>37.799999999999997</v>
      </c>
      <c r="S45" s="615">
        <v>14.7</v>
      </c>
      <c r="T45" s="623"/>
      <c r="U45" s="623"/>
      <c r="V45" s="620" t="s">
        <v>1520</v>
      </c>
      <c r="W45" s="630">
        <v>16</v>
      </c>
      <c r="Z45" s="623"/>
      <c r="AA45" s="623"/>
      <c r="AD45" s="623"/>
      <c r="AE45" s="623"/>
      <c r="AF45" s="623"/>
      <c r="AG45" s="623"/>
      <c r="AH45" s="623"/>
      <c r="AI45" s="625"/>
    </row>
    <row r="46" spans="2:35" x14ac:dyDescent="0.15">
      <c r="B46" s="621"/>
      <c r="C46" s="616" t="s">
        <v>1521</v>
      </c>
      <c r="D46" s="614">
        <v>80</v>
      </c>
      <c r="E46" s="615">
        <v>10.3</v>
      </c>
      <c r="F46" s="615">
        <v>94.4</v>
      </c>
      <c r="G46" s="615">
        <v>21.9</v>
      </c>
      <c r="H46" s="623"/>
      <c r="I46" s="620" t="s">
        <v>1521</v>
      </c>
      <c r="J46" s="630">
        <v>5.9</v>
      </c>
      <c r="K46" s="631">
        <v>25.9</v>
      </c>
      <c r="L46" s="631">
        <v>7.8</v>
      </c>
      <c r="M46" s="623"/>
      <c r="N46" s="620" t="s">
        <v>1521</v>
      </c>
      <c r="O46" s="614">
        <v>30.8</v>
      </c>
      <c r="P46" s="615">
        <v>23.8</v>
      </c>
      <c r="Q46" s="615">
        <v>6.2</v>
      </c>
      <c r="R46" s="615">
        <v>25.7</v>
      </c>
      <c r="S46" s="615">
        <v>9.8000000000000007</v>
      </c>
      <c r="T46" s="623"/>
      <c r="U46" s="623"/>
      <c r="V46" s="620" t="s">
        <v>1521</v>
      </c>
      <c r="W46" s="630">
        <v>11.1</v>
      </c>
      <c r="Z46" s="623"/>
      <c r="AA46" s="623"/>
      <c r="AD46" s="623"/>
      <c r="AE46" s="623"/>
      <c r="AF46" s="623"/>
      <c r="AG46" s="623"/>
      <c r="AH46" s="623"/>
      <c r="AI46" s="625"/>
    </row>
    <row r="47" spans="2:35" x14ac:dyDescent="0.15">
      <c r="B47" s="621"/>
      <c r="C47" s="616" t="s">
        <v>1522</v>
      </c>
      <c r="D47" s="614">
        <v>91.4</v>
      </c>
      <c r="E47" s="615">
        <v>20.8</v>
      </c>
      <c r="F47" s="615">
        <v>98.6</v>
      </c>
      <c r="G47" s="615">
        <v>14.7</v>
      </c>
      <c r="H47" s="623"/>
      <c r="I47" s="620" t="s">
        <v>1522</v>
      </c>
      <c r="J47" s="630">
        <v>7</v>
      </c>
      <c r="K47" s="631">
        <v>24.9</v>
      </c>
      <c r="L47" s="631">
        <v>10.3</v>
      </c>
      <c r="M47" s="623"/>
      <c r="N47" s="620" t="s">
        <v>1522</v>
      </c>
      <c r="O47" s="614">
        <v>64.599999999999994</v>
      </c>
      <c r="P47" s="615">
        <v>59.6</v>
      </c>
      <c r="Q47" s="615">
        <v>4.5999999999999996</v>
      </c>
      <c r="R47" s="615">
        <v>61</v>
      </c>
      <c r="S47" s="615">
        <v>13.5</v>
      </c>
      <c r="T47" s="623"/>
      <c r="U47" s="623"/>
      <c r="V47" s="620" t="s">
        <v>1522</v>
      </c>
      <c r="W47" s="630">
        <v>10.3</v>
      </c>
      <c r="Z47" s="623"/>
      <c r="AA47" s="623"/>
      <c r="AD47" s="623"/>
      <c r="AE47" s="623"/>
      <c r="AF47" s="623"/>
      <c r="AG47" s="623"/>
      <c r="AH47" s="623"/>
      <c r="AI47" s="625"/>
    </row>
    <row r="48" spans="2:35" x14ac:dyDescent="0.15">
      <c r="B48" s="621"/>
      <c r="C48" s="616" t="s">
        <v>1523</v>
      </c>
      <c r="D48" s="614">
        <v>85.4</v>
      </c>
      <c r="E48" s="615">
        <v>16</v>
      </c>
      <c r="F48" s="615">
        <v>98.3</v>
      </c>
      <c r="G48" s="615">
        <v>15.6</v>
      </c>
      <c r="H48" s="623"/>
      <c r="I48" s="620" t="s">
        <v>1523</v>
      </c>
      <c r="J48" s="630">
        <v>8.4</v>
      </c>
      <c r="K48" s="631">
        <v>38.700000000000003</v>
      </c>
      <c r="L48" s="631">
        <v>9.5</v>
      </c>
      <c r="M48" s="623"/>
      <c r="N48" s="620" t="s">
        <v>1523</v>
      </c>
      <c r="O48" s="614">
        <v>61</v>
      </c>
      <c r="P48" s="615">
        <v>53.9</v>
      </c>
      <c r="Q48" s="615">
        <v>6.8</v>
      </c>
      <c r="R48" s="615">
        <v>53.9</v>
      </c>
      <c r="S48" s="615">
        <v>19.7</v>
      </c>
      <c r="T48" s="623"/>
      <c r="U48" s="623"/>
      <c r="V48" s="620" t="s">
        <v>1523</v>
      </c>
      <c r="W48" s="630">
        <v>7.4</v>
      </c>
      <c r="Z48" s="623"/>
      <c r="AA48" s="623"/>
      <c r="AD48" s="623"/>
      <c r="AE48" s="623"/>
      <c r="AF48" s="623"/>
      <c r="AG48" s="623"/>
      <c r="AH48" s="623"/>
      <c r="AI48" s="625"/>
    </row>
    <row r="49" spans="2:35" x14ac:dyDescent="0.15">
      <c r="B49" s="621"/>
      <c r="C49" s="616" t="s">
        <v>1524</v>
      </c>
      <c r="D49" s="614">
        <v>93</v>
      </c>
      <c r="E49" s="615">
        <v>41.9</v>
      </c>
      <c r="F49" s="615">
        <v>98.7</v>
      </c>
      <c r="G49" s="615">
        <v>15.4</v>
      </c>
      <c r="H49" s="623"/>
      <c r="I49" s="620" t="s">
        <v>1524</v>
      </c>
      <c r="J49" s="630">
        <v>8</v>
      </c>
      <c r="K49" s="631">
        <v>36.9</v>
      </c>
      <c r="L49" s="631">
        <v>8.1999999999999993</v>
      </c>
      <c r="M49" s="623"/>
      <c r="N49" s="620" t="s">
        <v>1524</v>
      </c>
      <c r="O49" s="614">
        <v>68.900000000000006</v>
      </c>
      <c r="P49" s="615">
        <v>64.8</v>
      </c>
      <c r="Q49" s="615">
        <v>3.9</v>
      </c>
      <c r="R49" s="615">
        <v>64.5</v>
      </c>
      <c r="S49" s="615">
        <v>11</v>
      </c>
      <c r="T49" s="623"/>
      <c r="U49" s="623"/>
      <c r="V49" s="620" t="s">
        <v>1524</v>
      </c>
      <c r="W49" s="630">
        <v>10.199999999999999</v>
      </c>
      <c r="Z49" s="623"/>
      <c r="AA49" s="623"/>
      <c r="AD49" s="623"/>
      <c r="AE49" s="623"/>
      <c r="AF49" s="623"/>
      <c r="AG49" s="623"/>
      <c r="AH49" s="623"/>
      <c r="AI49" s="625"/>
    </row>
    <row r="50" spans="2:35" x14ac:dyDescent="0.15">
      <c r="B50" s="621"/>
      <c r="C50" s="616" t="s">
        <v>1525</v>
      </c>
      <c r="D50" s="614">
        <v>94</v>
      </c>
      <c r="E50" s="615">
        <v>41.1</v>
      </c>
      <c r="F50" s="615">
        <v>98.8</v>
      </c>
      <c r="G50" s="615">
        <v>14.5</v>
      </c>
      <c r="H50" s="623"/>
      <c r="I50" s="620" t="s">
        <v>1525</v>
      </c>
      <c r="J50" s="630">
        <v>8.8000000000000007</v>
      </c>
      <c r="K50" s="631">
        <v>32.5</v>
      </c>
      <c r="L50" s="631">
        <v>11.3</v>
      </c>
      <c r="M50" s="623"/>
      <c r="N50" s="620" t="s">
        <v>1525</v>
      </c>
      <c r="O50" s="614">
        <v>73.5</v>
      </c>
      <c r="P50" s="615">
        <v>67.900000000000006</v>
      </c>
      <c r="Q50" s="615">
        <v>5.3</v>
      </c>
      <c r="R50" s="615">
        <v>67.8</v>
      </c>
      <c r="S50" s="615">
        <v>17</v>
      </c>
      <c r="T50" s="623"/>
      <c r="U50" s="623"/>
      <c r="V50" s="620" t="s">
        <v>1525</v>
      </c>
      <c r="W50" s="630">
        <v>12.1</v>
      </c>
      <c r="Z50" s="623"/>
      <c r="AA50" s="623"/>
      <c r="AD50" s="623"/>
      <c r="AE50" s="623"/>
      <c r="AF50" s="623"/>
      <c r="AG50" s="623"/>
      <c r="AH50" s="623"/>
      <c r="AI50" s="625"/>
    </row>
    <row r="51" spans="2:35" x14ac:dyDescent="0.15">
      <c r="B51" s="621"/>
      <c r="C51" s="617" t="s">
        <v>134</v>
      </c>
      <c r="D51" s="618">
        <v>85.1</v>
      </c>
      <c r="E51" s="619">
        <v>21.3</v>
      </c>
      <c r="F51" s="619">
        <v>96.3</v>
      </c>
      <c r="G51" s="619">
        <v>19.600000000000001</v>
      </c>
      <c r="H51" s="623"/>
      <c r="I51" s="617" t="s">
        <v>134</v>
      </c>
      <c r="J51" s="618">
        <v>7.3</v>
      </c>
      <c r="K51" s="619">
        <v>28.7</v>
      </c>
      <c r="L51" s="619">
        <v>9.3000000000000007</v>
      </c>
      <c r="M51" s="623"/>
      <c r="N51" s="617" t="s">
        <v>134</v>
      </c>
      <c r="O51" s="618">
        <v>46.6</v>
      </c>
      <c r="P51" s="619">
        <v>38.5</v>
      </c>
      <c r="Q51" s="619">
        <v>7.5</v>
      </c>
      <c r="R51" s="619">
        <v>40.4</v>
      </c>
      <c r="S51" s="619">
        <v>14.4</v>
      </c>
      <c r="T51" s="623"/>
      <c r="U51" s="623"/>
      <c r="V51" s="617" t="s">
        <v>134</v>
      </c>
      <c r="W51" s="618">
        <v>10</v>
      </c>
      <c r="Z51" s="623"/>
      <c r="AA51" s="623"/>
      <c r="AD51" s="623"/>
      <c r="AE51" s="623"/>
      <c r="AF51" s="623"/>
      <c r="AG51" s="623"/>
      <c r="AH51" s="623"/>
      <c r="AI51" s="625"/>
    </row>
    <row r="52" spans="2:35" x14ac:dyDescent="0.15">
      <c r="B52" s="621"/>
      <c r="C52" s="622"/>
      <c r="D52" s="623"/>
      <c r="E52" s="623"/>
      <c r="F52" s="623"/>
      <c r="G52" s="623"/>
      <c r="H52" s="623"/>
      <c r="I52" s="624"/>
      <c r="J52" s="623"/>
      <c r="K52" s="623"/>
      <c r="L52" s="623"/>
      <c r="M52" s="623"/>
      <c r="N52" s="623"/>
      <c r="O52" s="623"/>
      <c r="P52" s="623"/>
      <c r="Q52" s="623"/>
      <c r="R52" s="623"/>
      <c r="S52" s="623"/>
      <c r="T52" s="623"/>
      <c r="U52" s="623"/>
      <c r="V52" s="624"/>
      <c r="W52" s="623"/>
      <c r="X52" s="623"/>
      <c r="Y52" s="623"/>
      <c r="Z52" s="623"/>
      <c r="AA52" s="623"/>
      <c r="AB52" s="623"/>
      <c r="AC52" s="623"/>
      <c r="AD52" s="623"/>
      <c r="AE52" s="623"/>
      <c r="AF52" s="623"/>
      <c r="AG52" s="623"/>
      <c r="AH52" s="623"/>
      <c r="AI52" s="625"/>
    </row>
    <row r="53" spans="2:35" ht="15" x14ac:dyDescent="0.15">
      <c r="B53" s="621"/>
      <c r="C53" s="915" t="s">
        <v>1704</v>
      </c>
      <c r="D53" s="692"/>
      <c r="E53" s="692"/>
      <c r="F53" s="693"/>
      <c r="G53" s="623"/>
      <c r="H53" s="623"/>
      <c r="I53" s="915" t="s">
        <v>1705</v>
      </c>
      <c r="J53" s="692"/>
      <c r="K53" s="692"/>
      <c r="L53" s="693"/>
      <c r="M53" s="623"/>
      <c r="N53" s="915" t="s">
        <v>1706</v>
      </c>
      <c r="O53" s="916"/>
      <c r="P53" s="916"/>
      <c r="Q53" s="917"/>
      <c r="R53" s="623"/>
      <c r="S53" s="623"/>
      <c r="T53" s="623"/>
      <c r="U53" s="623"/>
      <c r="V53" s="915" t="s">
        <v>1708</v>
      </c>
      <c r="W53" s="693"/>
      <c r="X53" s="623"/>
      <c r="Y53" s="623"/>
      <c r="Z53" s="623"/>
      <c r="AA53" s="623"/>
      <c r="AB53" s="623"/>
      <c r="AC53" s="623"/>
      <c r="AD53" s="623"/>
      <c r="AE53" s="623"/>
      <c r="AF53" s="623"/>
      <c r="AG53" s="623"/>
      <c r="AH53" s="623"/>
      <c r="AI53" s="625"/>
    </row>
    <row r="54" spans="2:35" ht="45" x14ac:dyDescent="0.15">
      <c r="B54" s="621"/>
      <c r="C54" s="610" t="s">
        <v>1569</v>
      </c>
      <c r="D54" s="611" t="s">
        <v>1557</v>
      </c>
      <c r="E54" s="612" t="s">
        <v>1558</v>
      </c>
      <c r="F54" s="612" t="s">
        <v>1559</v>
      </c>
      <c r="G54" s="623"/>
      <c r="H54" s="623"/>
      <c r="I54" s="610" t="s">
        <v>1569</v>
      </c>
      <c r="J54" s="611" t="s">
        <v>1554</v>
      </c>
      <c r="K54" s="612" t="s">
        <v>1555</v>
      </c>
      <c r="L54" s="612" t="s">
        <v>1556</v>
      </c>
      <c r="M54" s="623"/>
      <c r="N54" s="610" t="s">
        <v>1569</v>
      </c>
      <c r="O54" s="611" t="s">
        <v>1566</v>
      </c>
      <c r="P54" s="612" t="s">
        <v>1567</v>
      </c>
      <c r="Q54" s="612" t="s">
        <v>1568</v>
      </c>
      <c r="R54" s="623"/>
      <c r="S54" s="623"/>
      <c r="T54" s="623"/>
      <c r="U54" s="623"/>
      <c r="V54" s="610" t="s">
        <v>1569</v>
      </c>
      <c r="W54" s="611" t="s">
        <v>1546</v>
      </c>
      <c r="X54" s="623"/>
      <c r="Y54" s="623"/>
      <c r="Z54" s="623"/>
      <c r="AA54" s="623"/>
      <c r="AB54" s="623"/>
      <c r="AC54" s="623"/>
      <c r="AD54" s="623"/>
      <c r="AE54" s="623"/>
      <c r="AF54" s="623"/>
      <c r="AG54" s="623"/>
      <c r="AH54" s="623"/>
      <c r="AI54" s="625"/>
    </row>
    <row r="55" spans="2:35" x14ac:dyDescent="0.15">
      <c r="B55" s="621"/>
      <c r="C55" s="620" t="s">
        <v>1506</v>
      </c>
      <c r="D55" s="630">
        <v>67</v>
      </c>
      <c r="E55" s="631">
        <v>45.8</v>
      </c>
      <c r="F55" s="631">
        <v>20.7</v>
      </c>
      <c r="G55" s="623"/>
      <c r="H55" s="623"/>
      <c r="I55" s="620" t="s">
        <v>1506</v>
      </c>
      <c r="J55" s="630">
        <v>75.099999999999994</v>
      </c>
      <c r="K55" s="631">
        <v>43.5</v>
      </c>
      <c r="L55" s="631">
        <v>30.9</v>
      </c>
      <c r="M55" s="623"/>
      <c r="N55" s="620" t="s">
        <v>1506</v>
      </c>
      <c r="O55" s="630">
        <v>4.9000000000000004</v>
      </c>
      <c r="P55" s="631">
        <v>17.100000000000001</v>
      </c>
      <c r="Q55" s="631">
        <v>3</v>
      </c>
      <c r="R55" s="623"/>
      <c r="S55" s="623"/>
      <c r="T55" s="623"/>
      <c r="U55" s="623"/>
      <c r="V55" s="620" t="s">
        <v>1506</v>
      </c>
      <c r="W55" s="630">
        <v>4.2</v>
      </c>
      <c r="X55" s="623"/>
      <c r="Y55" s="623"/>
      <c r="Z55" s="623"/>
      <c r="AA55" s="623"/>
      <c r="AB55" s="623"/>
      <c r="AC55" s="623"/>
      <c r="AD55" s="623"/>
      <c r="AE55" s="623"/>
      <c r="AF55" s="623"/>
      <c r="AG55" s="623"/>
      <c r="AH55" s="623"/>
      <c r="AI55" s="625"/>
    </row>
    <row r="56" spans="2:35" x14ac:dyDescent="0.15">
      <c r="B56" s="621"/>
      <c r="C56" s="620" t="s">
        <v>1507</v>
      </c>
      <c r="D56" s="630">
        <v>79.7</v>
      </c>
      <c r="E56" s="631">
        <v>73.3</v>
      </c>
      <c r="F56" s="631">
        <v>6.3</v>
      </c>
      <c r="G56" s="623"/>
      <c r="H56" s="623"/>
      <c r="I56" s="620" t="s">
        <v>1507</v>
      </c>
      <c r="J56" s="630">
        <v>67.900000000000006</v>
      </c>
      <c r="K56" s="631">
        <v>59.5</v>
      </c>
      <c r="L56" s="631">
        <v>7.5</v>
      </c>
      <c r="M56" s="623"/>
      <c r="N56" s="620" t="s">
        <v>1507</v>
      </c>
      <c r="O56" s="630">
        <v>12.1</v>
      </c>
      <c r="P56" s="631">
        <v>48.8</v>
      </c>
      <c r="Q56" s="631">
        <v>4.2</v>
      </c>
      <c r="R56" s="623"/>
      <c r="S56" s="623"/>
      <c r="T56" s="623"/>
      <c r="U56" s="623"/>
      <c r="V56" s="620" t="s">
        <v>1507</v>
      </c>
      <c r="W56" s="630">
        <v>5.8</v>
      </c>
      <c r="X56" s="623"/>
      <c r="Y56" s="623"/>
      <c r="Z56" s="623"/>
      <c r="AA56" s="623"/>
      <c r="AB56" s="623"/>
      <c r="AC56" s="623"/>
      <c r="AD56" s="623"/>
      <c r="AE56" s="623"/>
      <c r="AF56" s="623"/>
      <c r="AG56" s="623"/>
      <c r="AH56" s="623"/>
      <c r="AI56" s="625"/>
    </row>
    <row r="57" spans="2:35" x14ac:dyDescent="0.15">
      <c r="B57" s="621"/>
      <c r="C57" s="620" t="s">
        <v>1508</v>
      </c>
      <c r="D57" s="630">
        <v>57.1</v>
      </c>
      <c r="E57" s="631">
        <v>33.1</v>
      </c>
      <c r="F57" s="631">
        <v>22</v>
      </c>
      <c r="G57" s="623"/>
      <c r="H57" s="623"/>
      <c r="I57" s="620" t="s">
        <v>1508</v>
      </c>
      <c r="J57" s="630">
        <v>62.8</v>
      </c>
      <c r="K57" s="631">
        <v>35.700000000000003</v>
      </c>
      <c r="L57" s="631">
        <v>24.5</v>
      </c>
      <c r="M57" s="623"/>
      <c r="N57" s="620" t="s">
        <v>1508</v>
      </c>
      <c r="O57" s="630">
        <v>6.7</v>
      </c>
      <c r="P57" s="631">
        <v>17.5</v>
      </c>
      <c r="Q57" s="631">
        <v>4.9000000000000004</v>
      </c>
      <c r="R57" s="623"/>
      <c r="S57" s="623"/>
      <c r="T57" s="623"/>
      <c r="U57" s="623"/>
      <c r="V57" s="620" t="s">
        <v>1508</v>
      </c>
      <c r="W57" s="630">
        <v>4.9000000000000004</v>
      </c>
      <c r="X57" s="623"/>
      <c r="Y57" s="623"/>
      <c r="Z57" s="623"/>
      <c r="AA57" s="623"/>
      <c r="AB57" s="623"/>
      <c r="AC57" s="623"/>
      <c r="AD57" s="623"/>
      <c r="AE57" s="623"/>
      <c r="AF57" s="623"/>
      <c r="AG57" s="623"/>
      <c r="AH57" s="623"/>
      <c r="AI57" s="625"/>
    </row>
    <row r="58" spans="2:35" x14ac:dyDescent="0.15">
      <c r="B58" s="621"/>
      <c r="C58" s="620" t="s">
        <v>1509</v>
      </c>
      <c r="D58" s="630">
        <v>50.4</v>
      </c>
      <c r="E58" s="631">
        <v>22.3</v>
      </c>
      <c r="F58" s="631">
        <v>27.3</v>
      </c>
      <c r="G58" s="623"/>
      <c r="H58" s="623"/>
      <c r="I58" s="620" t="s">
        <v>1509</v>
      </c>
      <c r="J58" s="630">
        <v>65.3</v>
      </c>
      <c r="K58" s="631">
        <v>21.1</v>
      </c>
      <c r="L58" s="631">
        <v>43.1</v>
      </c>
      <c r="M58" s="623"/>
      <c r="N58" s="620" t="s">
        <v>1509</v>
      </c>
      <c r="O58" s="630">
        <v>7.7</v>
      </c>
      <c r="P58" s="631">
        <v>24.4</v>
      </c>
      <c r="Q58" s="631">
        <v>4</v>
      </c>
      <c r="R58" s="623"/>
      <c r="S58" s="623"/>
      <c r="T58" s="623"/>
      <c r="U58" s="623"/>
      <c r="V58" s="620" t="s">
        <v>1509</v>
      </c>
      <c r="W58" s="630">
        <v>6.6</v>
      </c>
      <c r="X58" s="623"/>
      <c r="Y58" s="623"/>
      <c r="Z58" s="623"/>
      <c r="AA58" s="623"/>
      <c r="AB58" s="623"/>
      <c r="AC58" s="623"/>
      <c r="AD58" s="623"/>
      <c r="AE58" s="623"/>
      <c r="AF58" s="623"/>
      <c r="AG58" s="623"/>
      <c r="AH58" s="623"/>
      <c r="AI58" s="625"/>
    </row>
    <row r="59" spans="2:35" x14ac:dyDescent="0.15">
      <c r="B59" s="621"/>
      <c r="C59" s="620" t="s">
        <v>1510</v>
      </c>
      <c r="D59" s="630">
        <v>87.5</v>
      </c>
      <c r="E59" s="631">
        <v>77.7</v>
      </c>
      <c r="F59" s="631">
        <v>9.6999999999999993</v>
      </c>
      <c r="G59" s="623"/>
      <c r="H59" s="623"/>
      <c r="I59" s="620" t="s">
        <v>1510</v>
      </c>
      <c r="J59" s="630">
        <v>89.5</v>
      </c>
      <c r="K59" s="631">
        <v>66.5</v>
      </c>
      <c r="L59" s="631">
        <v>22.9</v>
      </c>
      <c r="M59" s="623"/>
      <c r="N59" s="620" t="s">
        <v>1510</v>
      </c>
      <c r="O59" s="630">
        <v>7.4</v>
      </c>
      <c r="P59" s="631">
        <v>17.5</v>
      </c>
      <c r="Q59" s="631">
        <v>5.3</v>
      </c>
      <c r="R59" s="623"/>
      <c r="S59" s="623"/>
      <c r="T59" s="623"/>
      <c r="U59" s="623"/>
      <c r="V59" s="620" t="s">
        <v>1510</v>
      </c>
      <c r="W59" s="630">
        <v>3.9</v>
      </c>
      <c r="X59" s="623"/>
      <c r="Y59" s="623"/>
      <c r="Z59" s="623"/>
      <c r="AA59" s="623"/>
      <c r="AB59" s="623"/>
      <c r="AC59" s="623"/>
      <c r="AD59" s="623"/>
      <c r="AE59" s="623"/>
      <c r="AF59" s="623"/>
      <c r="AG59" s="623"/>
      <c r="AH59" s="623"/>
      <c r="AI59" s="625"/>
    </row>
    <row r="60" spans="2:35" x14ac:dyDescent="0.15">
      <c r="B60" s="621"/>
      <c r="C60" s="620" t="s">
        <v>1511</v>
      </c>
      <c r="D60" s="630">
        <v>86.7</v>
      </c>
      <c r="E60" s="631">
        <v>70</v>
      </c>
      <c r="F60" s="631">
        <v>16.600000000000001</v>
      </c>
      <c r="G60" s="623"/>
      <c r="H60" s="623"/>
      <c r="I60" s="620" t="s">
        <v>1511</v>
      </c>
      <c r="J60" s="630">
        <v>89.1</v>
      </c>
      <c r="K60" s="631">
        <v>65.400000000000006</v>
      </c>
      <c r="L60" s="631">
        <v>23.6</v>
      </c>
      <c r="M60" s="623"/>
      <c r="N60" s="620" t="s">
        <v>1511</v>
      </c>
      <c r="O60" s="630">
        <v>7</v>
      </c>
      <c r="P60" s="631">
        <v>15.4</v>
      </c>
      <c r="Q60" s="631">
        <v>5.0999999999999996</v>
      </c>
      <c r="R60" s="623"/>
      <c r="S60" s="623"/>
      <c r="T60" s="623"/>
      <c r="U60" s="623"/>
      <c r="V60" s="620" t="s">
        <v>1511</v>
      </c>
      <c r="W60" s="630">
        <v>3.8</v>
      </c>
      <c r="X60" s="623"/>
      <c r="Y60" s="623"/>
      <c r="Z60" s="623"/>
      <c r="AA60" s="623"/>
      <c r="AB60" s="623"/>
      <c r="AC60" s="623"/>
      <c r="AD60" s="623"/>
      <c r="AE60" s="623"/>
      <c r="AF60" s="623"/>
      <c r="AG60" s="623"/>
      <c r="AH60" s="623"/>
      <c r="AI60" s="625"/>
    </row>
    <row r="61" spans="2:35" x14ac:dyDescent="0.15">
      <c r="B61" s="621"/>
      <c r="C61" s="620" t="s">
        <v>1512</v>
      </c>
      <c r="D61" s="630">
        <v>79.3</v>
      </c>
      <c r="E61" s="631">
        <v>47.5</v>
      </c>
      <c r="F61" s="631">
        <v>31.5</v>
      </c>
      <c r="G61" s="623"/>
      <c r="H61" s="623"/>
      <c r="I61" s="620" t="s">
        <v>1512</v>
      </c>
      <c r="J61" s="630">
        <v>84.5</v>
      </c>
      <c r="K61" s="631">
        <v>33.5</v>
      </c>
      <c r="L61" s="631">
        <v>50.7</v>
      </c>
      <c r="M61" s="623"/>
      <c r="N61" s="620" t="s">
        <v>1512</v>
      </c>
      <c r="O61" s="630">
        <v>6</v>
      </c>
      <c r="P61" s="631">
        <v>17.100000000000001</v>
      </c>
      <c r="Q61" s="631">
        <v>4.0999999999999996</v>
      </c>
      <c r="R61" s="623"/>
      <c r="S61" s="623"/>
      <c r="T61" s="623"/>
      <c r="U61" s="623"/>
      <c r="V61" s="620" t="s">
        <v>1512</v>
      </c>
      <c r="W61" s="630">
        <v>4.0999999999999996</v>
      </c>
      <c r="X61" s="623"/>
      <c r="Y61" s="623"/>
      <c r="Z61" s="623"/>
      <c r="AA61" s="623"/>
      <c r="AB61" s="623"/>
      <c r="AC61" s="623"/>
      <c r="AD61" s="623"/>
      <c r="AE61" s="623"/>
      <c r="AF61" s="623"/>
      <c r="AG61" s="623"/>
      <c r="AH61" s="623"/>
      <c r="AI61" s="625"/>
    </row>
    <row r="62" spans="2:35" x14ac:dyDescent="0.15">
      <c r="B62" s="621"/>
      <c r="C62" s="620" t="s">
        <v>1513</v>
      </c>
      <c r="D62" s="630">
        <v>85.2</v>
      </c>
      <c r="E62" s="631">
        <v>64.2</v>
      </c>
      <c r="F62" s="631">
        <v>21</v>
      </c>
      <c r="G62" s="623"/>
      <c r="H62" s="623"/>
      <c r="I62" s="620" t="s">
        <v>1513</v>
      </c>
      <c r="J62" s="630">
        <v>88.2</v>
      </c>
      <c r="K62" s="631">
        <v>39.700000000000003</v>
      </c>
      <c r="L62" s="631">
        <v>48.4</v>
      </c>
      <c r="M62" s="623"/>
      <c r="N62" s="620" t="s">
        <v>1513</v>
      </c>
      <c r="O62" s="630">
        <v>6.4</v>
      </c>
      <c r="P62" s="631">
        <v>16.899999999999999</v>
      </c>
      <c r="Q62" s="631">
        <v>4.2</v>
      </c>
      <c r="R62" s="623"/>
      <c r="S62" s="623"/>
      <c r="T62" s="623"/>
      <c r="U62" s="623"/>
      <c r="V62" s="620" t="s">
        <v>1513</v>
      </c>
      <c r="W62" s="630">
        <v>3.8</v>
      </c>
      <c r="X62" s="623"/>
      <c r="Y62" s="623"/>
      <c r="Z62" s="623"/>
      <c r="AA62" s="623"/>
      <c r="AB62" s="623"/>
      <c r="AC62" s="623"/>
      <c r="AD62" s="623"/>
      <c r="AE62" s="623"/>
      <c r="AF62" s="623"/>
      <c r="AG62" s="623"/>
      <c r="AH62" s="623"/>
      <c r="AI62" s="625"/>
    </row>
    <row r="63" spans="2:35" x14ac:dyDescent="0.15">
      <c r="B63" s="621"/>
      <c r="C63" s="620" t="s">
        <v>1514</v>
      </c>
      <c r="D63" s="630">
        <v>83.8</v>
      </c>
      <c r="E63" s="631">
        <v>70.099999999999994</v>
      </c>
      <c r="F63" s="631">
        <v>13.4</v>
      </c>
      <c r="G63" s="623"/>
      <c r="H63" s="623"/>
      <c r="I63" s="620" t="s">
        <v>1514</v>
      </c>
      <c r="J63" s="630">
        <v>84</v>
      </c>
      <c r="K63" s="631">
        <v>27.5</v>
      </c>
      <c r="L63" s="631">
        <v>55.7</v>
      </c>
      <c r="M63" s="623"/>
      <c r="N63" s="620" t="s">
        <v>1514</v>
      </c>
      <c r="O63" s="630">
        <v>5.2</v>
      </c>
      <c r="P63" s="631">
        <v>3.5</v>
      </c>
      <c r="Q63" s="631">
        <v>5.5</v>
      </c>
      <c r="R63" s="623"/>
      <c r="S63" s="623"/>
      <c r="T63" s="623"/>
      <c r="U63" s="623"/>
      <c r="V63" s="620" t="s">
        <v>1514</v>
      </c>
      <c r="W63" s="630">
        <v>3.2</v>
      </c>
      <c r="X63" s="623"/>
      <c r="Y63" s="623"/>
      <c r="Z63" s="623"/>
      <c r="AA63" s="623"/>
      <c r="AB63" s="623"/>
      <c r="AC63" s="623"/>
      <c r="AD63" s="623"/>
      <c r="AE63" s="623"/>
      <c r="AF63" s="623"/>
      <c r="AG63" s="623"/>
      <c r="AH63" s="623"/>
      <c r="AI63" s="625"/>
    </row>
    <row r="64" spans="2:35" x14ac:dyDescent="0.15">
      <c r="B64" s="621"/>
      <c r="C64" s="620" t="s">
        <v>374</v>
      </c>
      <c r="D64" s="630">
        <v>80.3</v>
      </c>
      <c r="E64" s="631">
        <v>56.4</v>
      </c>
      <c r="F64" s="631">
        <v>23.8</v>
      </c>
      <c r="G64" s="623"/>
      <c r="H64" s="623"/>
      <c r="I64" s="620" t="s">
        <v>374</v>
      </c>
      <c r="J64" s="630">
        <v>82.5</v>
      </c>
      <c r="K64" s="631">
        <v>58.7</v>
      </c>
      <c r="L64" s="631">
        <v>23.3</v>
      </c>
      <c r="M64" s="623"/>
      <c r="N64" s="620" t="s">
        <v>374</v>
      </c>
      <c r="O64" s="630">
        <v>6.8</v>
      </c>
      <c r="P64" s="631">
        <v>18.399999999999999</v>
      </c>
      <c r="Q64" s="631">
        <v>4.7</v>
      </c>
      <c r="R64" s="623"/>
      <c r="S64" s="623"/>
      <c r="T64" s="623"/>
      <c r="U64" s="623"/>
      <c r="V64" s="620" t="s">
        <v>374</v>
      </c>
      <c r="W64" s="630">
        <v>4.3</v>
      </c>
      <c r="X64" s="623"/>
      <c r="Y64" s="623"/>
      <c r="Z64" s="623"/>
      <c r="AA64" s="623"/>
      <c r="AB64" s="623"/>
      <c r="AC64" s="623"/>
      <c r="AD64" s="623"/>
      <c r="AE64" s="623"/>
      <c r="AF64" s="623"/>
      <c r="AG64" s="623"/>
      <c r="AH64" s="623"/>
      <c r="AI64" s="625"/>
    </row>
    <row r="65" spans="2:35" x14ac:dyDescent="0.15">
      <c r="B65" s="621"/>
      <c r="C65" s="620" t="s">
        <v>1515</v>
      </c>
      <c r="D65" s="630">
        <v>77.400000000000006</v>
      </c>
      <c r="E65" s="631">
        <v>48.5</v>
      </c>
      <c r="F65" s="631">
        <v>28.1</v>
      </c>
      <c r="G65" s="623"/>
      <c r="H65" s="623"/>
      <c r="I65" s="620" t="s">
        <v>1515</v>
      </c>
      <c r="J65" s="630">
        <v>72.5</v>
      </c>
      <c r="K65" s="631">
        <v>24.2</v>
      </c>
      <c r="L65" s="631">
        <v>47.3</v>
      </c>
      <c r="M65" s="623"/>
      <c r="N65" s="620" t="s">
        <v>1515</v>
      </c>
      <c r="O65" s="630">
        <v>5.7</v>
      </c>
      <c r="P65" s="631">
        <v>24.8</v>
      </c>
      <c r="Q65" s="631">
        <v>2.6</v>
      </c>
      <c r="R65" s="623"/>
      <c r="S65" s="623"/>
      <c r="T65" s="623"/>
      <c r="U65" s="623"/>
      <c r="V65" s="620" t="s">
        <v>1515</v>
      </c>
      <c r="W65" s="630">
        <v>4.4000000000000004</v>
      </c>
      <c r="X65" s="623"/>
      <c r="Y65" s="623"/>
      <c r="Z65" s="623"/>
      <c r="AA65" s="623"/>
      <c r="AB65" s="623"/>
      <c r="AC65" s="623"/>
      <c r="AD65" s="623"/>
      <c r="AE65" s="623"/>
      <c r="AF65" s="623"/>
      <c r="AG65" s="623"/>
      <c r="AH65" s="623"/>
      <c r="AI65" s="625"/>
    </row>
    <row r="66" spans="2:35" x14ac:dyDescent="0.15">
      <c r="B66" s="621"/>
      <c r="C66" s="620" t="s">
        <v>1516</v>
      </c>
      <c r="D66" s="630">
        <v>76</v>
      </c>
      <c r="E66" s="631">
        <v>65</v>
      </c>
      <c r="F66" s="631">
        <v>10.9</v>
      </c>
      <c r="G66" s="623"/>
      <c r="H66" s="623"/>
      <c r="I66" s="620" t="s">
        <v>1516</v>
      </c>
      <c r="J66" s="630">
        <v>84.9</v>
      </c>
      <c r="K66" s="631">
        <v>64</v>
      </c>
      <c r="L66" s="631">
        <v>20.7</v>
      </c>
      <c r="M66" s="623"/>
      <c r="N66" s="620" t="s">
        <v>1516</v>
      </c>
      <c r="O66" s="630">
        <v>6.9</v>
      </c>
      <c r="P66" s="631">
        <v>19.399999999999999</v>
      </c>
      <c r="Q66" s="631">
        <v>4.4000000000000004</v>
      </c>
      <c r="R66" s="623"/>
      <c r="S66" s="623"/>
      <c r="T66" s="623"/>
      <c r="U66" s="623"/>
      <c r="V66" s="620" t="s">
        <v>1516</v>
      </c>
      <c r="W66" s="630">
        <v>4</v>
      </c>
      <c r="X66" s="623"/>
      <c r="Y66" s="623"/>
      <c r="Z66" s="623"/>
      <c r="AA66" s="623"/>
      <c r="AB66" s="623"/>
      <c r="AC66" s="623"/>
      <c r="AD66" s="623"/>
      <c r="AE66" s="623"/>
      <c r="AF66" s="623"/>
      <c r="AG66" s="623"/>
      <c r="AH66" s="623"/>
      <c r="AI66" s="625"/>
    </row>
    <row r="67" spans="2:35" x14ac:dyDescent="0.15">
      <c r="B67" s="621"/>
      <c r="C67" s="620" t="s">
        <v>1517</v>
      </c>
      <c r="D67" s="630">
        <v>77.3</v>
      </c>
      <c r="E67" s="631">
        <v>61.4</v>
      </c>
      <c r="F67" s="631">
        <v>15.2</v>
      </c>
      <c r="G67" s="623"/>
      <c r="H67" s="623"/>
      <c r="I67" s="620" t="s">
        <v>1517</v>
      </c>
      <c r="J67" s="630">
        <v>90.7</v>
      </c>
      <c r="K67" s="631">
        <v>50.6</v>
      </c>
      <c r="L67" s="631">
        <v>39.9</v>
      </c>
      <c r="M67" s="623"/>
      <c r="N67" s="620" t="s">
        <v>1517</v>
      </c>
      <c r="O67" s="630">
        <v>3.7</v>
      </c>
      <c r="P67" s="631">
        <v>12.1</v>
      </c>
      <c r="Q67" s="631">
        <v>2.4</v>
      </c>
      <c r="R67" s="623"/>
      <c r="S67" s="623"/>
      <c r="T67" s="623"/>
      <c r="U67" s="623"/>
      <c r="V67" s="620" t="s">
        <v>1517</v>
      </c>
      <c r="W67" s="630">
        <v>1.7</v>
      </c>
      <c r="X67" s="623"/>
      <c r="Y67" s="623"/>
      <c r="Z67" s="623"/>
      <c r="AA67" s="623"/>
      <c r="AB67" s="623"/>
      <c r="AC67" s="623"/>
      <c r="AD67" s="623"/>
      <c r="AE67" s="623"/>
      <c r="AF67" s="623"/>
      <c r="AG67" s="623"/>
      <c r="AH67" s="623"/>
      <c r="AI67" s="625"/>
    </row>
    <row r="68" spans="2:35" x14ac:dyDescent="0.15">
      <c r="B68" s="621"/>
      <c r="C68" s="620" t="s">
        <v>1518</v>
      </c>
      <c r="D68" s="630">
        <v>88.2</v>
      </c>
      <c r="E68" s="631">
        <v>77.3</v>
      </c>
      <c r="F68" s="631">
        <v>10.7</v>
      </c>
      <c r="G68" s="623"/>
      <c r="H68" s="623"/>
      <c r="I68" s="620" t="s">
        <v>1518</v>
      </c>
      <c r="J68" s="630">
        <v>84.5</v>
      </c>
      <c r="K68" s="631">
        <v>56</v>
      </c>
      <c r="L68" s="631">
        <v>27.8</v>
      </c>
      <c r="M68" s="623"/>
      <c r="N68" s="620" t="s">
        <v>1518</v>
      </c>
      <c r="O68" s="630">
        <v>5.8</v>
      </c>
      <c r="P68" s="631">
        <v>14.9</v>
      </c>
      <c r="Q68" s="631">
        <v>3.7</v>
      </c>
      <c r="R68" s="623"/>
      <c r="S68" s="623"/>
      <c r="T68" s="623"/>
      <c r="U68" s="623"/>
      <c r="V68" s="620" t="s">
        <v>1518</v>
      </c>
      <c r="W68" s="630">
        <v>3.9</v>
      </c>
      <c r="X68" s="623"/>
      <c r="Y68" s="623"/>
      <c r="Z68" s="623"/>
      <c r="AA68" s="623"/>
      <c r="AB68" s="623"/>
      <c r="AC68" s="623"/>
      <c r="AD68" s="623"/>
      <c r="AE68" s="623"/>
      <c r="AF68" s="623"/>
      <c r="AG68" s="623"/>
      <c r="AH68" s="623"/>
      <c r="AI68" s="625"/>
    </row>
    <row r="69" spans="2:35" x14ac:dyDescent="0.15">
      <c r="B69" s="621"/>
      <c r="C69" s="620" t="s">
        <v>1519</v>
      </c>
      <c r="D69" s="630">
        <v>67.599999999999994</v>
      </c>
      <c r="E69" s="631">
        <v>33.5</v>
      </c>
      <c r="F69" s="631">
        <v>34</v>
      </c>
      <c r="G69" s="623"/>
      <c r="H69" s="623"/>
      <c r="I69" s="620" t="s">
        <v>1519</v>
      </c>
      <c r="J69" s="630">
        <v>72.400000000000006</v>
      </c>
      <c r="K69" s="631">
        <v>29.7</v>
      </c>
      <c r="L69" s="631">
        <v>42.5</v>
      </c>
      <c r="M69" s="623"/>
      <c r="N69" s="620" t="s">
        <v>1519</v>
      </c>
      <c r="O69" s="630">
        <v>8.9</v>
      </c>
      <c r="P69" s="631">
        <v>29.4</v>
      </c>
      <c r="Q69" s="631">
        <v>6.3</v>
      </c>
      <c r="R69" s="623"/>
      <c r="S69" s="623"/>
      <c r="T69" s="623"/>
      <c r="U69" s="623"/>
      <c r="V69" s="620" t="s">
        <v>1519</v>
      </c>
      <c r="W69" s="630">
        <v>5.2</v>
      </c>
      <c r="X69" s="623"/>
      <c r="Y69" s="623"/>
      <c r="Z69" s="623"/>
      <c r="AA69" s="623"/>
      <c r="AB69" s="623"/>
      <c r="AC69" s="623"/>
      <c r="AD69" s="623"/>
      <c r="AE69" s="623"/>
      <c r="AF69" s="623"/>
      <c r="AG69" s="623"/>
      <c r="AH69" s="623"/>
      <c r="AI69" s="625"/>
    </row>
    <row r="70" spans="2:35" x14ac:dyDescent="0.15">
      <c r="B70" s="621"/>
      <c r="C70" s="620" t="s">
        <v>1520</v>
      </c>
      <c r="D70" s="630">
        <v>67.599999999999994</v>
      </c>
      <c r="E70" s="631">
        <v>50.7</v>
      </c>
      <c r="F70" s="631">
        <v>16.600000000000001</v>
      </c>
      <c r="G70" s="623"/>
      <c r="H70" s="623"/>
      <c r="I70" s="620" t="s">
        <v>1520</v>
      </c>
      <c r="J70" s="630">
        <v>74.099999999999994</v>
      </c>
      <c r="K70" s="631">
        <v>58</v>
      </c>
      <c r="L70" s="631">
        <v>15.6</v>
      </c>
      <c r="M70" s="623"/>
      <c r="N70" s="620" t="s">
        <v>1520</v>
      </c>
      <c r="O70" s="630">
        <v>8.6999999999999993</v>
      </c>
      <c r="P70" s="631">
        <v>19.3</v>
      </c>
      <c r="Q70" s="631">
        <v>5.7</v>
      </c>
      <c r="R70" s="623"/>
      <c r="S70" s="623"/>
      <c r="T70" s="623"/>
      <c r="U70" s="623"/>
      <c r="V70" s="620" t="s">
        <v>1520</v>
      </c>
      <c r="W70" s="630">
        <v>5.5</v>
      </c>
      <c r="X70" s="623"/>
      <c r="Y70" s="623"/>
      <c r="Z70" s="623"/>
      <c r="AA70" s="623"/>
      <c r="AB70" s="623"/>
      <c r="AC70" s="623"/>
      <c r="AD70" s="623"/>
      <c r="AE70" s="623"/>
      <c r="AF70" s="623"/>
      <c r="AG70" s="623"/>
      <c r="AH70" s="623"/>
      <c r="AI70" s="625"/>
    </row>
    <row r="71" spans="2:35" x14ac:dyDescent="0.15">
      <c r="B71" s="621"/>
      <c r="C71" s="620" t="s">
        <v>1521</v>
      </c>
      <c r="D71" s="630">
        <v>63.4</v>
      </c>
      <c r="E71" s="631">
        <v>49.3</v>
      </c>
      <c r="F71" s="631">
        <v>12.9</v>
      </c>
      <c r="G71" s="623"/>
      <c r="H71" s="623"/>
      <c r="I71" s="620" t="s">
        <v>1521</v>
      </c>
      <c r="J71" s="630">
        <v>70.5</v>
      </c>
      <c r="K71" s="631">
        <v>44.7</v>
      </c>
      <c r="L71" s="631">
        <v>24.4</v>
      </c>
      <c r="M71" s="623"/>
      <c r="N71" s="620" t="s">
        <v>1521</v>
      </c>
      <c r="O71" s="630">
        <v>8.1</v>
      </c>
      <c r="P71" s="631">
        <v>28.1</v>
      </c>
      <c r="Q71" s="631">
        <v>4.5</v>
      </c>
      <c r="R71" s="623"/>
      <c r="S71" s="623"/>
      <c r="T71" s="623"/>
      <c r="U71" s="623"/>
      <c r="V71" s="620" t="s">
        <v>1521</v>
      </c>
      <c r="W71" s="630">
        <v>7.1</v>
      </c>
      <c r="X71" s="623"/>
      <c r="Y71" s="623"/>
      <c r="Z71" s="623"/>
      <c r="AA71" s="623"/>
      <c r="AB71" s="623"/>
      <c r="AC71" s="623"/>
      <c r="AD71" s="623"/>
      <c r="AE71" s="623"/>
      <c r="AF71" s="623"/>
      <c r="AG71" s="623"/>
      <c r="AH71" s="623"/>
      <c r="AI71" s="625"/>
    </row>
    <row r="72" spans="2:35" x14ac:dyDescent="0.15">
      <c r="B72" s="621"/>
      <c r="C72" s="620" t="s">
        <v>1522</v>
      </c>
      <c r="D72" s="630">
        <v>81.7</v>
      </c>
      <c r="E72" s="631">
        <v>71.900000000000006</v>
      </c>
      <c r="F72" s="631">
        <v>9.5</v>
      </c>
      <c r="G72" s="623"/>
      <c r="H72" s="623"/>
      <c r="I72" s="620" t="s">
        <v>1522</v>
      </c>
      <c r="J72" s="630">
        <v>86.4</v>
      </c>
      <c r="K72" s="631">
        <v>68.5</v>
      </c>
      <c r="L72" s="631">
        <v>17.7</v>
      </c>
      <c r="M72" s="623"/>
      <c r="N72" s="620" t="s">
        <v>1522</v>
      </c>
      <c r="O72" s="630">
        <v>7.6</v>
      </c>
      <c r="P72" s="631">
        <v>19.3</v>
      </c>
      <c r="Q72" s="631">
        <v>5.6</v>
      </c>
      <c r="R72" s="623"/>
      <c r="S72" s="623"/>
      <c r="T72" s="623"/>
      <c r="U72" s="623"/>
      <c r="V72" s="620" t="s">
        <v>1522</v>
      </c>
      <c r="W72" s="630">
        <v>4.2</v>
      </c>
      <c r="X72" s="623"/>
      <c r="Y72" s="623"/>
      <c r="Z72" s="623"/>
      <c r="AA72" s="623"/>
      <c r="AB72" s="623"/>
      <c r="AC72" s="623"/>
      <c r="AD72" s="623"/>
      <c r="AE72" s="623"/>
      <c r="AF72" s="623"/>
      <c r="AG72" s="623"/>
      <c r="AH72" s="623"/>
      <c r="AI72" s="625"/>
    </row>
    <row r="73" spans="2:35" x14ac:dyDescent="0.15">
      <c r="B73" s="621"/>
      <c r="C73" s="620" t="s">
        <v>1523</v>
      </c>
      <c r="D73" s="630">
        <v>81.400000000000006</v>
      </c>
      <c r="E73" s="631">
        <v>70.099999999999994</v>
      </c>
      <c r="F73" s="631">
        <v>11.2</v>
      </c>
      <c r="G73" s="623"/>
      <c r="H73" s="623"/>
      <c r="I73" s="620" t="s">
        <v>1523</v>
      </c>
      <c r="J73" s="630">
        <v>87.9</v>
      </c>
      <c r="K73" s="631">
        <v>67.400000000000006</v>
      </c>
      <c r="L73" s="631">
        <v>20.399999999999999</v>
      </c>
      <c r="M73" s="623"/>
      <c r="N73" s="620" t="s">
        <v>1523</v>
      </c>
      <c r="O73" s="630">
        <v>5.4</v>
      </c>
      <c r="P73" s="631">
        <v>13.1</v>
      </c>
      <c r="Q73" s="631">
        <v>3.9</v>
      </c>
      <c r="R73" s="623"/>
      <c r="S73" s="623"/>
      <c r="T73" s="623"/>
      <c r="U73" s="623"/>
      <c r="V73" s="620" t="s">
        <v>1523</v>
      </c>
      <c r="W73" s="630">
        <v>4.2</v>
      </c>
      <c r="X73" s="623"/>
      <c r="Y73" s="623"/>
      <c r="Z73" s="623"/>
      <c r="AA73" s="623"/>
      <c r="AB73" s="623"/>
      <c r="AC73" s="623"/>
      <c r="AD73" s="623"/>
      <c r="AE73" s="623"/>
      <c r="AF73" s="623"/>
      <c r="AG73" s="623"/>
      <c r="AH73" s="623"/>
      <c r="AI73" s="625"/>
    </row>
    <row r="74" spans="2:35" x14ac:dyDescent="0.15">
      <c r="B74" s="621"/>
      <c r="C74" s="620" t="s">
        <v>1524</v>
      </c>
      <c r="D74" s="630">
        <v>82.4</v>
      </c>
      <c r="E74" s="631">
        <v>76.099999999999994</v>
      </c>
      <c r="F74" s="631">
        <v>6.2</v>
      </c>
      <c r="G74" s="623"/>
      <c r="H74" s="623"/>
      <c r="I74" s="620" t="s">
        <v>1524</v>
      </c>
      <c r="J74" s="630">
        <v>85.5</v>
      </c>
      <c r="K74" s="631">
        <v>78.400000000000006</v>
      </c>
      <c r="L74" s="631">
        <v>6.7</v>
      </c>
      <c r="M74" s="623"/>
      <c r="N74" s="620" t="s">
        <v>1524</v>
      </c>
      <c r="O74" s="630">
        <v>5.4</v>
      </c>
      <c r="P74" s="631">
        <v>14.1</v>
      </c>
      <c r="Q74" s="631">
        <v>3.8</v>
      </c>
      <c r="R74" s="623"/>
      <c r="S74" s="623"/>
      <c r="T74" s="623"/>
      <c r="U74" s="623"/>
      <c r="V74" s="620" t="s">
        <v>1524</v>
      </c>
      <c r="W74" s="630">
        <v>2.8</v>
      </c>
      <c r="X74" s="623"/>
      <c r="Y74" s="623"/>
      <c r="Z74" s="623"/>
      <c r="AA74" s="623"/>
      <c r="AB74" s="623"/>
      <c r="AC74" s="623"/>
      <c r="AD74" s="623"/>
      <c r="AE74" s="623"/>
      <c r="AF74" s="623"/>
      <c r="AG74" s="623"/>
      <c r="AH74" s="623"/>
      <c r="AI74" s="625"/>
    </row>
    <row r="75" spans="2:35" x14ac:dyDescent="0.15">
      <c r="B75" s="621"/>
      <c r="C75" s="620" t="s">
        <v>1525</v>
      </c>
      <c r="D75" s="630">
        <v>86.2</v>
      </c>
      <c r="E75" s="631">
        <v>66.7</v>
      </c>
      <c r="F75" s="631">
        <v>19.399999999999999</v>
      </c>
      <c r="G75" s="623"/>
      <c r="H75" s="623"/>
      <c r="I75" s="620" t="s">
        <v>1525</v>
      </c>
      <c r="J75" s="630">
        <v>88.5</v>
      </c>
      <c r="K75" s="631">
        <v>58</v>
      </c>
      <c r="L75" s="631">
        <v>30.4</v>
      </c>
      <c r="M75" s="623"/>
      <c r="N75" s="620" t="s">
        <v>1525</v>
      </c>
      <c r="O75" s="630">
        <v>7.4</v>
      </c>
      <c r="P75" s="631">
        <v>17.899999999999999</v>
      </c>
      <c r="Q75" s="631">
        <v>5.3</v>
      </c>
      <c r="R75" s="623"/>
      <c r="S75" s="623"/>
      <c r="T75" s="623"/>
      <c r="U75" s="623"/>
      <c r="V75" s="620" t="s">
        <v>1525</v>
      </c>
      <c r="W75" s="630">
        <v>3.8</v>
      </c>
      <c r="X75" s="623"/>
      <c r="Y75" s="623"/>
      <c r="Z75" s="623"/>
      <c r="AA75" s="623"/>
      <c r="AB75" s="623"/>
      <c r="AC75" s="623"/>
      <c r="AD75" s="623"/>
      <c r="AE75" s="623"/>
      <c r="AF75" s="623"/>
      <c r="AG75" s="623"/>
      <c r="AH75" s="623"/>
      <c r="AI75" s="625"/>
    </row>
    <row r="76" spans="2:35" x14ac:dyDescent="0.15">
      <c r="B76" s="621"/>
      <c r="C76" s="617" t="s">
        <v>134</v>
      </c>
      <c r="D76" s="618">
        <v>74.3</v>
      </c>
      <c r="E76" s="619">
        <v>54.6</v>
      </c>
      <c r="F76" s="619">
        <v>19.3</v>
      </c>
      <c r="G76" s="623"/>
      <c r="H76" s="623"/>
      <c r="I76" s="617" t="s">
        <v>134</v>
      </c>
      <c r="J76" s="618">
        <v>79.7</v>
      </c>
      <c r="K76" s="619">
        <v>46.8</v>
      </c>
      <c r="L76" s="619">
        <v>32.4</v>
      </c>
      <c r="M76" s="623"/>
      <c r="N76" s="617" t="s">
        <v>134</v>
      </c>
      <c r="O76" s="618">
        <v>7.2</v>
      </c>
      <c r="P76" s="619">
        <v>20</v>
      </c>
      <c r="Q76" s="619">
        <v>4.8</v>
      </c>
      <c r="R76" s="623"/>
      <c r="S76" s="623"/>
      <c r="T76" s="623"/>
      <c r="U76" s="623"/>
      <c r="V76" s="617" t="s">
        <v>134</v>
      </c>
      <c r="W76" s="618">
        <v>4.8</v>
      </c>
      <c r="X76" s="623"/>
      <c r="Y76" s="623"/>
      <c r="Z76" s="623"/>
      <c r="AA76" s="623"/>
      <c r="AB76" s="623"/>
      <c r="AC76" s="623"/>
      <c r="AD76" s="623"/>
      <c r="AE76" s="623"/>
      <c r="AF76" s="623"/>
      <c r="AG76" s="623"/>
      <c r="AH76" s="623"/>
      <c r="AI76" s="625"/>
    </row>
    <row r="77" spans="2:35" x14ac:dyDescent="0.15">
      <c r="B77" s="621"/>
      <c r="C77" s="622"/>
      <c r="D77" s="623"/>
      <c r="E77" s="623"/>
      <c r="F77" s="623"/>
      <c r="G77" s="623"/>
      <c r="H77" s="623"/>
      <c r="I77" s="624"/>
      <c r="J77" s="623"/>
      <c r="K77" s="623"/>
      <c r="L77" s="623"/>
      <c r="M77" s="623"/>
      <c r="N77" s="623"/>
      <c r="O77" s="623"/>
      <c r="P77" s="623"/>
      <c r="Q77" s="623"/>
      <c r="R77" s="623"/>
      <c r="S77" s="623"/>
      <c r="T77" s="623"/>
      <c r="U77" s="623"/>
      <c r="V77" s="624"/>
      <c r="W77" s="623"/>
      <c r="X77" s="623"/>
      <c r="Y77" s="623"/>
      <c r="Z77" s="623"/>
      <c r="AA77" s="623"/>
      <c r="AB77" s="623"/>
      <c r="AC77" s="623"/>
      <c r="AD77" s="623"/>
      <c r="AE77" s="623"/>
      <c r="AF77" s="623"/>
      <c r="AG77" s="623"/>
      <c r="AH77" s="623"/>
      <c r="AI77" s="625"/>
    </row>
    <row r="78" spans="2:35" x14ac:dyDescent="0.15">
      <c r="B78" s="633" t="s">
        <v>1572</v>
      </c>
      <c r="C78" s="622"/>
      <c r="D78" s="623"/>
      <c r="E78" s="623"/>
      <c r="F78" s="623"/>
      <c r="G78" s="623"/>
      <c r="H78" s="623"/>
      <c r="I78" s="624"/>
      <c r="J78" s="623"/>
      <c r="K78" s="623"/>
      <c r="L78" s="623"/>
      <c r="M78" s="623"/>
      <c r="N78" s="623"/>
      <c r="O78" s="623"/>
      <c r="P78" s="623"/>
      <c r="Q78" s="623"/>
      <c r="R78" s="623"/>
      <c r="S78" s="623"/>
      <c r="T78" s="623"/>
      <c r="U78" s="623"/>
      <c r="V78" s="624"/>
      <c r="W78" s="623"/>
      <c r="X78" s="623"/>
      <c r="Y78" s="623"/>
      <c r="Z78" s="623"/>
      <c r="AA78" s="623"/>
      <c r="AB78" s="623"/>
      <c r="AC78" s="623"/>
      <c r="AD78" s="623"/>
      <c r="AE78" s="623"/>
      <c r="AF78" s="623"/>
      <c r="AG78" s="623"/>
      <c r="AH78" s="623"/>
      <c r="AI78" s="625"/>
    </row>
    <row r="79" spans="2:35" ht="2.25" customHeight="1" thickBot="1" x14ac:dyDescent="0.2">
      <c r="B79" s="626"/>
      <c r="C79" s="632"/>
      <c r="D79" s="627"/>
      <c r="E79" s="627"/>
      <c r="F79" s="627"/>
      <c r="G79" s="627"/>
      <c r="H79" s="627"/>
      <c r="I79" s="628"/>
      <c r="J79" s="627"/>
      <c r="K79" s="627"/>
      <c r="L79" s="627"/>
      <c r="M79" s="627"/>
      <c r="N79" s="627"/>
      <c r="O79" s="627"/>
      <c r="P79" s="627"/>
      <c r="Q79" s="627"/>
      <c r="R79" s="627"/>
      <c r="S79" s="627"/>
      <c r="T79" s="627"/>
      <c r="U79" s="627"/>
      <c r="V79" s="628"/>
      <c r="W79" s="627"/>
      <c r="X79" s="627"/>
      <c r="Y79" s="627"/>
      <c r="Z79" s="627"/>
      <c r="AA79" s="627"/>
      <c r="AB79" s="627"/>
      <c r="AC79" s="627"/>
      <c r="AD79" s="627"/>
      <c r="AE79" s="627"/>
      <c r="AF79" s="627"/>
      <c r="AG79" s="627"/>
      <c r="AH79" s="627"/>
      <c r="AI79" s="629"/>
    </row>
  </sheetData>
  <mergeCells count="14">
    <mergeCell ref="B1:AI1"/>
    <mergeCell ref="C3:G3"/>
    <mergeCell ref="I3:L3"/>
    <mergeCell ref="N3:T3"/>
    <mergeCell ref="C28:G28"/>
    <mergeCell ref="I28:L28"/>
    <mergeCell ref="N28:S28"/>
    <mergeCell ref="V3:Z3"/>
    <mergeCell ref="AB3:AH3"/>
    <mergeCell ref="C53:F53"/>
    <mergeCell ref="I53:L53"/>
    <mergeCell ref="N53:Q53"/>
    <mergeCell ref="V53:W53"/>
    <mergeCell ref="V28:W2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93D05-1B07-4413-9F96-749CE62B2F6A}">
  <sheetPr>
    <tabColor theme="6" tint="0.39997558519241921"/>
  </sheetPr>
  <dimension ref="B2:W50"/>
  <sheetViews>
    <sheetView zoomScale="70" zoomScaleNormal="70" workbookViewId="0">
      <selection activeCell="M3" sqref="M3"/>
    </sheetView>
  </sheetViews>
  <sheetFormatPr defaultRowHeight="15" x14ac:dyDescent="0.25"/>
  <cols>
    <col min="3" max="3" width="14.7109375" customWidth="1"/>
    <col min="4" max="5" width="10.28515625" customWidth="1"/>
    <col min="6" max="6" width="11.140625" bestFit="1" customWidth="1"/>
    <col min="7" max="7" width="10.28515625" customWidth="1"/>
    <col min="8" max="8" width="11.140625" customWidth="1"/>
    <col min="9" max="9" width="12.5703125" customWidth="1"/>
    <col min="10" max="10" width="11.42578125" customWidth="1"/>
    <col min="11" max="12" width="10.28515625" customWidth="1"/>
    <col min="13" max="13" width="11.140625" bestFit="1" customWidth="1"/>
    <col min="14" max="14" width="10.28515625" customWidth="1"/>
    <col min="15" max="15" width="13" customWidth="1"/>
    <col min="17" max="17" width="11.42578125" customWidth="1"/>
    <col min="18" max="19" width="10.28515625" customWidth="1"/>
    <col min="20" max="20" width="11.140625" bestFit="1" customWidth="1"/>
    <col min="21" max="21" width="10.28515625" customWidth="1"/>
    <col min="22" max="22" width="11.7109375" customWidth="1"/>
  </cols>
  <sheetData>
    <row r="2" spans="2:23" ht="15.75" x14ac:dyDescent="0.25">
      <c r="B2" s="745" t="s">
        <v>314</v>
      </c>
      <c r="C2" s="746"/>
      <c r="D2" s="746"/>
      <c r="E2" s="746"/>
      <c r="F2" s="746"/>
      <c r="G2" s="746"/>
      <c r="H2" s="746"/>
      <c r="I2" s="746"/>
      <c r="J2" s="746"/>
      <c r="K2" s="746"/>
      <c r="L2" s="746"/>
      <c r="M2" s="746"/>
      <c r="N2" s="746"/>
      <c r="O2" s="746"/>
      <c r="P2" s="746"/>
      <c r="Q2" s="746"/>
      <c r="R2" s="746"/>
      <c r="S2" s="746"/>
      <c r="T2" s="746"/>
      <c r="U2" s="746"/>
      <c r="V2" s="746"/>
      <c r="W2" s="747"/>
    </row>
    <row r="3" spans="2:23" x14ac:dyDescent="0.25">
      <c r="B3" s="113"/>
      <c r="W3" s="75"/>
    </row>
    <row r="4" spans="2:23" ht="14.25" customHeight="1" x14ac:dyDescent="0.25">
      <c r="B4" s="113"/>
      <c r="C4" s="748" t="s">
        <v>126</v>
      </c>
      <c r="D4" s="748"/>
      <c r="E4" s="748"/>
      <c r="F4" s="748"/>
      <c r="G4" s="748"/>
      <c r="H4" s="748"/>
      <c r="I4" s="214"/>
      <c r="J4" s="748" t="s">
        <v>124</v>
      </c>
      <c r="K4" s="748"/>
      <c r="L4" s="748"/>
      <c r="M4" s="748"/>
      <c r="N4" s="748"/>
      <c r="O4" s="748"/>
      <c r="P4" s="12"/>
      <c r="Q4" s="748" t="s">
        <v>127</v>
      </c>
      <c r="R4" s="748"/>
      <c r="S4" s="748"/>
      <c r="T4" s="748"/>
      <c r="U4" s="748"/>
      <c r="V4" s="748"/>
      <c r="W4" s="75"/>
    </row>
    <row r="5" spans="2:23" ht="14.25" customHeight="1" x14ac:dyDescent="0.25">
      <c r="B5" s="113"/>
      <c r="C5" s="135" t="s">
        <v>122</v>
      </c>
      <c r="D5" s="133" t="s">
        <v>366</v>
      </c>
      <c r="E5" s="126" t="s">
        <v>367</v>
      </c>
      <c r="F5" s="126" t="s">
        <v>368</v>
      </c>
      <c r="G5" s="126" t="s">
        <v>369</v>
      </c>
      <c r="H5" s="126" t="s">
        <v>370</v>
      </c>
      <c r="I5" s="214"/>
      <c r="J5" s="135" t="s">
        <v>122</v>
      </c>
      <c r="K5" s="133" t="s">
        <v>366</v>
      </c>
      <c r="L5" s="126" t="s">
        <v>367</v>
      </c>
      <c r="M5" s="126" t="s">
        <v>368</v>
      </c>
      <c r="N5" s="126" t="s">
        <v>369</v>
      </c>
      <c r="O5" s="126" t="s">
        <v>370</v>
      </c>
      <c r="P5" s="12"/>
      <c r="Q5" s="135" t="s">
        <v>122</v>
      </c>
      <c r="R5" s="133" t="s">
        <v>366</v>
      </c>
      <c r="S5" s="126" t="s">
        <v>367</v>
      </c>
      <c r="T5" s="126" t="s">
        <v>368</v>
      </c>
      <c r="U5" s="126" t="s">
        <v>369</v>
      </c>
      <c r="V5" s="126" t="s">
        <v>370</v>
      </c>
      <c r="W5" s="75"/>
    </row>
    <row r="6" spans="2:23" ht="14.25" customHeight="1" x14ac:dyDescent="0.25">
      <c r="B6" s="113"/>
      <c r="C6" s="208">
        <v>2014</v>
      </c>
      <c r="D6" s="275">
        <v>26665</v>
      </c>
      <c r="E6" s="182">
        <v>31320</v>
      </c>
      <c r="F6" s="182">
        <v>2610533554</v>
      </c>
      <c r="G6" s="182">
        <v>51531156</v>
      </c>
      <c r="H6" s="182">
        <v>126893</v>
      </c>
      <c r="I6" s="214"/>
      <c r="J6" s="208">
        <v>2014</v>
      </c>
      <c r="K6" s="275">
        <v>23252</v>
      </c>
      <c r="L6" s="182">
        <v>26736</v>
      </c>
      <c r="M6" s="182">
        <v>1747005466</v>
      </c>
      <c r="N6" s="182">
        <v>45537452</v>
      </c>
      <c r="O6" s="182">
        <v>91842</v>
      </c>
      <c r="P6" s="12"/>
      <c r="Q6" s="208">
        <v>2014</v>
      </c>
      <c r="R6" s="275">
        <v>21541</v>
      </c>
      <c r="S6" s="182">
        <v>24596</v>
      </c>
      <c r="T6" s="182">
        <v>1370165619</v>
      </c>
      <c r="U6" s="182">
        <v>33827954</v>
      </c>
      <c r="V6" s="182">
        <v>75231</v>
      </c>
      <c r="W6" s="75"/>
    </row>
    <row r="7" spans="2:23" ht="14.25" customHeight="1" x14ac:dyDescent="0.25">
      <c r="B7" s="113"/>
      <c r="C7" s="208">
        <v>2015</v>
      </c>
      <c r="D7" s="275">
        <v>26346</v>
      </c>
      <c r="E7" s="182">
        <v>30880</v>
      </c>
      <c r="F7" s="182">
        <v>2610479551</v>
      </c>
      <c r="G7" s="182">
        <v>52045920</v>
      </c>
      <c r="H7" s="182">
        <v>126963</v>
      </c>
      <c r="I7" s="214"/>
      <c r="J7" s="208">
        <v>2015</v>
      </c>
      <c r="K7" s="275">
        <v>22759</v>
      </c>
      <c r="L7" s="182">
        <v>26122</v>
      </c>
      <c r="M7" s="182">
        <v>1784571104</v>
      </c>
      <c r="N7" s="182">
        <v>46813593</v>
      </c>
      <c r="O7" s="182">
        <v>96197</v>
      </c>
      <c r="P7" s="12"/>
      <c r="Q7" s="208">
        <v>2015</v>
      </c>
      <c r="R7" s="275">
        <v>21432</v>
      </c>
      <c r="S7" s="182">
        <v>24344</v>
      </c>
      <c r="T7" s="182">
        <v>1379234606</v>
      </c>
      <c r="U7" s="182">
        <v>34508376</v>
      </c>
      <c r="V7" s="182">
        <v>75403</v>
      </c>
      <c r="W7" s="75"/>
    </row>
    <row r="8" spans="2:23" ht="14.25" customHeight="1" x14ac:dyDescent="0.25">
      <c r="B8" s="113"/>
      <c r="C8" s="208">
        <v>2016</v>
      </c>
      <c r="D8" s="275">
        <v>26097</v>
      </c>
      <c r="E8" s="182">
        <v>30472</v>
      </c>
      <c r="F8" s="182">
        <v>2589682532</v>
      </c>
      <c r="G8" s="182">
        <v>53061442</v>
      </c>
      <c r="H8" s="182">
        <v>129504</v>
      </c>
      <c r="I8" s="214"/>
      <c r="J8" s="208">
        <v>2016</v>
      </c>
      <c r="K8" s="275">
        <v>22267</v>
      </c>
      <c r="L8" s="182">
        <v>25532</v>
      </c>
      <c r="M8" s="182">
        <v>1854573517</v>
      </c>
      <c r="N8" s="182">
        <v>48712621</v>
      </c>
      <c r="O8" s="182">
        <v>97397</v>
      </c>
      <c r="P8" s="12"/>
      <c r="Q8" s="208">
        <v>2016</v>
      </c>
      <c r="R8" s="275">
        <v>21065</v>
      </c>
      <c r="S8" s="182">
        <v>23874</v>
      </c>
      <c r="T8" s="182">
        <v>1406352004</v>
      </c>
      <c r="U8" s="182">
        <v>35738964</v>
      </c>
      <c r="V8" s="182">
        <v>78094</v>
      </c>
      <c r="W8" s="75"/>
    </row>
    <row r="9" spans="2:23" ht="14.25" customHeight="1" x14ac:dyDescent="0.25">
      <c r="B9" s="113"/>
      <c r="C9" s="208">
        <v>2017</v>
      </c>
      <c r="D9" s="275">
        <v>26075</v>
      </c>
      <c r="E9" s="182">
        <v>30538</v>
      </c>
      <c r="F9" s="182">
        <v>2595210496</v>
      </c>
      <c r="G9" s="182">
        <v>54354142</v>
      </c>
      <c r="H9" s="182">
        <v>126214</v>
      </c>
      <c r="I9" s="214"/>
      <c r="J9" s="208">
        <v>2017</v>
      </c>
      <c r="K9" s="275">
        <v>22280</v>
      </c>
      <c r="L9" s="182">
        <v>25584</v>
      </c>
      <c r="M9" s="182">
        <v>1937558308</v>
      </c>
      <c r="N9" s="182">
        <v>50447495</v>
      </c>
      <c r="O9" s="182">
        <v>103261</v>
      </c>
      <c r="P9" s="12"/>
      <c r="Q9" s="208">
        <v>2017</v>
      </c>
      <c r="R9" s="275">
        <v>21251</v>
      </c>
      <c r="S9" s="182">
        <v>24081</v>
      </c>
      <c r="T9" s="182">
        <v>1461261636</v>
      </c>
      <c r="U9" s="182">
        <v>36902864</v>
      </c>
      <c r="V9" s="182">
        <v>78383</v>
      </c>
      <c r="W9" s="75"/>
    </row>
    <row r="10" spans="2:23" ht="14.25" customHeight="1" x14ac:dyDescent="0.25">
      <c r="B10" s="113"/>
      <c r="C10" s="208">
        <v>2018</v>
      </c>
      <c r="D10" s="275">
        <v>26034</v>
      </c>
      <c r="E10" s="182">
        <v>30496</v>
      </c>
      <c r="F10" s="182">
        <v>2644519366</v>
      </c>
      <c r="G10" s="182">
        <v>56430771</v>
      </c>
      <c r="H10" s="182">
        <v>128077</v>
      </c>
      <c r="I10" s="214"/>
      <c r="J10" s="208">
        <v>2018</v>
      </c>
      <c r="K10" s="275">
        <v>22229</v>
      </c>
      <c r="L10" s="182">
        <v>25534</v>
      </c>
      <c r="M10" s="182">
        <v>2007766749</v>
      </c>
      <c r="N10" s="182">
        <v>52146923</v>
      </c>
      <c r="O10" s="182">
        <v>104867</v>
      </c>
      <c r="P10" s="12"/>
      <c r="Q10" s="208">
        <v>2018</v>
      </c>
      <c r="R10" s="275">
        <v>21244</v>
      </c>
      <c r="S10" s="182">
        <v>24102</v>
      </c>
      <c r="T10" s="182">
        <v>1519219417</v>
      </c>
      <c r="U10" s="182">
        <v>39528411</v>
      </c>
      <c r="V10" s="182">
        <v>82266</v>
      </c>
      <c r="W10" s="75"/>
    </row>
    <row r="11" spans="2:23" ht="14.25" customHeight="1" x14ac:dyDescent="0.25">
      <c r="B11" s="113"/>
      <c r="C11" s="214"/>
      <c r="D11" s="276"/>
      <c r="E11" s="276"/>
      <c r="F11" s="276"/>
      <c r="G11" s="276"/>
      <c r="H11" s="276"/>
      <c r="I11" s="214"/>
      <c r="J11" s="214"/>
      <c r="K11" s="214"/>
      <c r="L11" s="214"/>
      <c r="M11" s="214"/>
      <c r="N11" s="214"/>
      <c r="O11" s="214"/>
      <c r="P11" s="12"/>
      <c r="Q11" s="12"/>
      <c r="R11" s="12"/>
      <c r="S11" s="12"/>
      <c r="T11" s="12"/>
      <c r="U11" s="12"/>
      <c r="V11" s="12"/>
      <c r="W11" s="75"/>
    </row>
    <row r="12" spans="2:23" ht="14.25" customHeight="1" x14ac:dyDescent="0.25">
      <c r="B12" s="113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12"/>
      <c r="Q12" s="12"/>
      <c r="R12" s="12"/>
      <c r="S12" s="12"/>
      <c r="T12" s="12"/>
      <c r="U12" s="12"/>
      <c r="V12" s="12"/>
      <c r="W12" s="75"/>
    </row>
    <row r="13" spans="2:23" ht="14.25" customHeight="1" x14ac:dyDescent="0.25">
      <c r="B13" s="113"/>
      <c r="C13" s="748" t="s">
        <v>128</v>
      </c>
      <c r="D13" s="748"/>
      <c r="E13" s="748"/>
      <c r="F13" s="748"/>
      <c r="G13" s="748"/>
      <c r="H13" s="748"/>
      <c r="I13" s="214"/>
      <c r="J13" s="748" t="s">
        <v>135</v>
      </c>
      <c r="K13" s="748"/>
      <c r="L13" s="748"/>
      <c r="M13" s="748"/>
      <c r="N13" s="748"/>
      <c r="O13" s="748"/>
      <c r="P13" s="12"/>
      <c r="Q13" s="12"/>
      <c r="R13" s="12"/>
      <c r="S13" s="12"/>
      <c r="T13" s="12"/>
      <c r="U13" s="749" t="s">
        <v>315</v>
      </c>
      <c r="V13" s="693"/>
      <c r="W13" s="75"/>
    </row>
    <row r="14" spans="2:23" ht="14.25" customHeight="1" x14ac:dyDescent="0.25">
      <c r="B14" s="113"/>
      <c r="C14" s="135" t="s">
        <v>122</v>
      </c>
      <c r="D14" s="133" t="s">
        <v>366</v>
      </c>
      <c r="E14" s="126" t="s">
        <v>367</v>
      </c>
      <c r="F14" s="126" t="s">
        <v>368</v>
      </c>
      <c r="G14" s="126" t="s">
        <v>369</v>
      </c>
      <c r="H14" s="126" t="s">
        <v>370</v>
      </c>
      <c r="I14" s="214"/>
      <c r="J14" s="135" t="s">
        <v>122</v>
      </c>
      <c r="K14" s="133" t="s">
        <v>366</v>
      </c>
      <c r="L14" s="126" t="s">
        <v>367</v>
      </c>
      <c r="M14" s="126" t="s">
        <v>368</v>
      </c>
      <c r="N14" s="126" t="s">
        <v>369</v>
      </c>
      <c r="O14" s="126" t="s">
        <v>370</v>
      </c>
      <c r="P14" s="12"/>
      <c r="Q14" s="12"/>
      <c r="R14" s="12"/>
      <c r="S14" s="12"/>
      <c r="T14" s="12"/>
      <c r="U14" s="414" t="s">
        <v>316</v>
      </c>
      <c r="V14" s="160">
        <v>6.5543430000000003</v>
      </c>
      <c r="W14" s="75"/>
    </row>
    <row r="15" spans="2:23" ht="14.25" customHeight="1" x14ac:dyDescent="0.25">
      <c r="B15" s="113"/>
      <c r="C15" s="208">
        <v>2014</v>
      </c>
      <c r="D15" s="275">
        <v>12710</v>
      </c>
      <c r="E15" s="182">
        <v>15002</v>
      </c>
      <c r="F15" s="182">
        <v>789025139</v>
      </c>
      <c r="G15" s="182">
        <v>15760789</v>
      </c>
      <c r="H15" s="182">
        <v>46792</v>
      </c>
      <c r="I15" s="214"/>
      <c r="J15" s="208">
        <v>2014</v>
      </c>
      <c r="K15" s="275">
        <v>13222</v>
      </c>
      <c r="L15" s="182">
        <v>15765</v>
      </c>
      <c r="M15" s="182">
        <v>862554678</v>
      </c>
      <c r="N15" s="182">
        <v>19646529</v>
      </c>
      <c r="O15" s="182">
        <v>47269</v>
      </c>
      <c r="P15" s="12"/>
      <c r="Q15" s="12"/>
      <c r="R15" s="12"/>
      <c r="S15" s="12"/>
      <c r="T15" s="12"/>
      <c r="U15" s="414" t="s">
        <v>317</v>
      </c>
      <c r="V15" s="160">
        <v>6.8943430000000001</v>
      </c>
      <c r="W15" s="75"/>
    </row>
    <row r="16" spans="2:23" ht="14.25" customHeight="1" x14ac:dyDescent="0.25">
      <c r="B16" s="113"/>
      <c r="C16" s="208">
        <v>2015</v>
      </c>
      <c r="D16" s="275">
        <v>12560</v>
      </c>
      <c r="E16" s="182">
        <v>14681</v>
      </c>
      <c r="F16" s="182">
        <v>794531452</v>
      </c>
      <c r="G16" s="182">
        <v>15908482</v>
      </c>
      <c r="H16" s="182">
        <v>44918</v>
      </c>
      <c r="I16" s="214"/>
      <c r="J16" s="208">
        <v>2015</v>
      </c>
      <c r="K16" s="275">
        <v>13189</v>
      </c>
      <c r="L16" s="182">
        <v>15670</v>
      </c>
      <c r="M16" s="182">
        <v>875954902</v>
      </c>
      <c r="N16" s="182">
        <v>20109155</v>
      </c>
      <c r="O16" s="182">
        <v>47424</v>
      </c>
      <c r="P16" s="12"/>
      <c r="Q16" s="12"/>
      <c r="R16" s="12"/>
      <c r="S16" s="12"/>
      <c r="T16" s="12"/>
      <c r="U16" s="414" t="s">
        <v>321</v>
      </c>
      <c r="V16" s="160">
        <v>6.7786949999999999</v>
      </c>
      <c r="W16" s="75"/>
    </row>
    <row r="17" spans="2:23" ht="14.25" customHeight="1" x14ac:dyDescent="0.25">
      <c r="B17" s="113"/>
      <c r="C17" s="208">
        <v>2016</v>
      </c>
      <c r="D17" s="275">
        <v>12444</v>
      </c>
      <c r="E17" s="182">
        <v>14482</v>
      </c>
      <c r="F17" s="182">
        <v>805186872</v>
      </c>
      <c r="G17" s="182">
        <v>16136286</v>
      </c>
      <c r="H17" s="182">
        <v>45818</v>
      </c>
      <c r="I17" s="214"/>
      <c r="J17" s="208">
        <v>2016</v>
      </c>
      <c r="K17" s="275">
        <v>12974</v>
      </c>
      <c r="L17" s="182">
        <v>15239</v>
      </c>
      <c r="M17" s="182">
        <v>860255616</v>
      </c>
      <c r="N17" s="182">
        <v>20367963</v>
      </c>
      <c r="O17" s="182">
        <v>46466</v>
      </c>
      <c r="P17" s="12"/>
      <c r="Q17" s="12"/>
      <c r="R17" s="12"/>
      <c r="S17" s="12"/>
      <c r="T17" s="12"/>
      <c r="U17" s="414" t="s">
        <v>323</v>
      </c>
      <c r="V17" s="160">
        <v>6.0854660000000003</v>
      </c>
      <c r="W17" s="75"/>
    </row>
    <row r="18" spans="2:23" ht="14.25" customHeight="1" x14ac:dyDescent="0.25">
      <c r="B18" s="113"/>
      <c r="C18" s="208">
        <v>2017</v>
      </c>
      <c r="D18" s="275">
        <v>12523</v>
      </c>
      <c r="E18" s="182">
        <v>14562</v>
      </c>
      <c r="F18" s="182">
        <v>831088250</v>
      </c>
      <c r="G18" s="182">
        <v>16301309</v>
      </c>
      <c r="H18" s="182">
        <v>44889</v>
      </c>
      <c r="I18" s="214"/>
      <c r="J18" s="208">
        <v>2017</v>
      </c>
      <c r="K18" s="275">
        <v>13170</v>
      </c>
      <c r="L18" s="182">
        <v>15264</v>
      </c>
      <c r="M18" s="182">
        <v>868108595</v>
      </c>
      <c r="N18" s="182">
        <v>20736066</v>
      </c>
      <c r="O18" s="182">
        <v>48636</v>
      </c>
      <c r="P18" s="12"/>
      <c r="Q18" s="12"/>
      <c r="R18" s="12"/>
      <c r="S18" s="12"/>
      <c r="T18" s="12"/>
      <c r="U18" s="414" t="s">
        <v>324</v>
      </c>
      <c r="V18" s="160">
        <v>7.1480079999999999</v>
      </c>
      <c r="W18" s="75"/>
    </row>
    <row r="19" spans="2:23" ht="14.25" customHeight="1" x14ac:dyDescent="0.25">
      <c r="B19" s="113"/>
      <c r="C19" s="208">
        <v>2018</v>
      </c>
      <c r="D19" s="275">
        <v>12523</v>
      </c>
      <c r="E19" s="182">
        <v>14527</v>
      </c>
      <c r="F19" s="182">
        <v>841885027</v>
      </c>
      <c r="G19" s="182">
        <v>16729122</v>
      </c>
      <c r="H19" s="182">
        <v>45927</v>
      </c>
      <c r="I19" s="214"/>
      <c r="J19" s="208">
        <v>2018</v>
      </c>
      <c r="K19" s="275">
        <v>13253</v>
      </c>
      <c r="L19" s="182">
        <v>15324</v>
      </c>
      <c r="M19" s="182">
        <v>895911717</v>
      </c>
      <c r="N19" s="182">
        <v>21765608</v>
      </c>
      <c r="O19" s="182">
        <v>48357</v>
      </c>
      <c r="P19" s="12"/>
      <c r="Q19" s="12"/>
      <c r="R19" s="12"/>
      <c r="S19" s="12"/>
      <c r="T19" s="12"/>
      <c r="U19" s="414" t="s">
        <v>325</v>
      </c>
      <c r="V19" s="160">
        <v>6.1409320000000003</v>
      </c>
      <c r="W19" s="75"/>
    </row>
    <row r="20" spans="2:23" ht="14.25" customHeight="1" x14ac:dyDescent="0.25">
      <c r="B20" s="113"/>
      <c r="C20" s="96"/>
      <c r="D20" s="168"/>
      <c r="E20" s="168"/>
      <c r="F20" s="168"/>
      <c r="G20" s="168"/>
      <c r="H20" s="168"/>
      <c r="I20" s="168"/>
      <c r="J20" s="274"/>
      <c r="K20" s="274"/>
      <c r="U20" s="414" t="s">
        <v>326</v>
      </c>
      <c r="V20" s="160">
        <v>5.9968490000000001</v>
      </c>
      <c r="W20" s="75"/>
    </row>
    <row r="21" spans="2:23" ht="14.25" customHeight="1" x14ac:dyDescent="0.25">
      <c r="B21" s="113"/>
      <c r="U21" s="414" t="s">
        <v>327</v>
      </c>
      <c r="V21" s="160">
        <v>5.0057020000000003</v>
      </c>
      <c r="W21" s="75"/>
    </row>
    <row r="22" spans="2:23" x14ac:dyDescent="0.25">
      <c r="B22" s="113"/>
      <c r="U22" s="414" t="s">
        <v>328</v>
      </c>
      <c r="V22" s="160">
        <v>4.5426460000000004</v>
      </c>
      <c r="W22" s="75"/>
    </row>
    <row r="23" spans="2:23" x14ac:dyDescent="0.25">
      <c r="B23" s="113"/>
      <c r="C23" s="738" t="s">
        <v>318</v>
      </c>
      <c r="D23" s="738"/>
      <c r="E23" s="738"/>
      <c r="F23" s="738"/>
      <c r="G23" s="738"/>
      <c r="I23" s="738" t="s">
        <v>319</v>
      </c>
      <c r="J23" s="738"/>
      <c r="K23" s="738"/>
      <c r="L23" s="738"/>
      <c r="M23" s="738"/>
      <c r="O23" s="738" t="s">
        <v>320</v>
      </c>
      <c r="P23" s="738"/>
      <c r="Q23" s="738"/>
      <c r="R23" s="738"/>
      <c r="S23" s="738"/>
      <c r="T23" s="24"/>
      <c r="U23" s="414" t="s">
        <v>329</v>
      </c>
      <c r="V23" s="160">
        <v>4.9505420000000004</v>
      </c>
      <c r="W23" s="108"/>
    </row>
    <row r="24" spans="2:23" ht="15" customHeight="1" x14ac:dyDescent="0.25">
      <c r="B24" s="113"/>
      <c r="C24" s="19" t="s">
        <v>322</v>
      </c>
      <c r="D24" s="50">
        <v>2016</v>
      </c>
      <c r="E24" s="51">
        <v>2017</v>
      </c>
      <c r="F24" s="51">
        <v>2018</v>
      </c>
      <c r="G24" s="51">
        <v>2019</v>
      </c>
      <c r="I24" s="19" t="s">
        <v>322</v>
      </c>
      <c r="J24" s="50">
        <v>2016</v>
      </c>
      <c r="K24" s="51">
        <v>2017</v>
      </c>
      <c r="L24" s="51">
        <v>2018</v>
      </c>
      <c r="M24" s="51">
        <v>2019</v>
      </c>
      <c r="N24" s="232"/>
      <c r="O24" s="19" t="s">
        <v>322</v>
      </c>
      <c r="P24" s="50">
        <v>2016</v>
      </c>
      <c r="Q24" s="51">
        <v>2017</v>
      </c>
      <c r="R24" s="51">
        <v>2018</v>
      </c>
      <c r="S24" s="51">
        <v>2019</v>
      </c>
      <c r="T24" s="24"/>
      <c r="U24" s="413" t="s">
        <v>330</v>
      </c>
      <c r="V24" s="234">
        <v>4.6261700000000001</v>
      </c>
      <c r="W24" s="108"/>
    </row>
    <row r="25" spans="2:23" x14ac:dyDescent="0.25">
      <c r="B25" s="113"/>
      <c r="C25" s="149" t="s">
        <v>243</v>
      </c>
      <c r="D25" s="30">
        <v>69.290000000000006</v>
      </c>
      <c r="E25" s="53">
        <v>69.7</v>
      </c>
      <c r="F25" s="53">
        <v>70.55</v>
      </c>
      <c r="G25" s="53" t="s">
        <v>36</v>
      </c>
      <c r="I25" s="130" t="s">
        <v>243</v>
      </c>
      <c r="J25" s="209">
        <v>78.52</v>
      </c>
      <c r="K25" s="125">
        <v>76.819999999999993</v>
      </c>
      <c r="L25" s="125">
        <v>78.75</v>
      </c>
      <c r="M25" s="53" t="s">
        <v>36</v>
      </c>
      <c r="N25" s="232"/>
      <c r="O25" s="149" t="s">
        <v>243</v>
      </c>
      <c r="P25" s="30">
        <v>60.08</v>
      </c>
      <c r="Q25" s="53">
        <v>62.59</v>
      </c>
      <c r="R25" s="53">
        <v>62.36</v>
      </c>
      <c r="S25" s="53" t="s">
        <v>36</v>
      </c>
      <c r="T25" s="24"/>
      <c r="U25" s="413" t="s">
        <v>334</v>
      </c>
      <c r="V25" s="234">
        <v>5.3296929999999998</v>
      </c>
      <c r="W25" s="108"/>
    </row>
    <row r="26" spans="2:23" x14ac:dyDescent="0.25">
      <c r="B26" s="113"/>
      <c r="C26" s="149" t="s">
        <v>126</v>
      </c>
      <c r="D26" s="30">
        <v>71.2</v>
      </c>
      <c r="E26" s="53">
        <v>70.28</v>
      </c>
      <c r="F26" s="53">
        <v>71.91</v>
      </c>
      <c r="G26" s="53" t="s">
        <v>36</v>
      </c>
      <c r="I26" s="130" t="s">
        <v>126</v>
      </c>
      <c r="J26" s="209">
        <v>78.61</v>
      </c>
      <c r="K26" s="125">
        <v>77.66</v>
      </c>
      <c r="L26" s="125">
        <v>78.62</v>
      </c>
      <c r="M26" s="53" t="s">
        <v>36</v>
      </c>
      <c r="N26" s="232"/>
      <c r="O26" s="149" t="s">
        <v>126</v>
      </c>
      <c r="P26" s="30">
        <v>63.87</v>
      </c>
      <c r="Q26" s="53">
        <v>62.98</v>
      </c>
      <c r="R26" s="53">
        <v>65.25</v>
      </c>
      <c r="S26" s="53" t="s">
        <v>36</v>
      </c>
      <c r="T26" s="24"/>
      <c r="U26" s="413" t="s">
        <v>335</v>
      </c>
      <c r="V26" s="234">
        <v>4.8508079999999998</v>
      </c>
      <c r="W26" s="108"/>
    </row>
    <row r="27" spans="2:23" x14ac:dyDescent="0.25">
      <c r="B27" s="113"/>
      <c r="C27" s="149" t="s">
        <v>127</v>
      </c>
      <c r="D27" s="30">
        <v>69.27</v>
      </c>
      <c r="E27" s="53">
        <v>69.52</v>
      </c>
      <c r="F27" s="53">
        <v>70.430000000000007</v>
      </c>
      <c r="G27" s="53" t="s">
        <v>36</v>
      </c>
      <c r="I27" s="130" t="s">
        <v>127</v>
      </c>
      <c r="J27" s="209">
        <v>76.58</v>
      </c>
      <c r="K27" s="125">
        <v>78.09</v>
      </c>
      <c r="L27" s="125">
        <v>79.290000000000006</v>
      </c>
      <c r="M27" s="53" t="s">
        <v>36</v>
      </c>
      <c r="N27" s="232"/>
      <c r="O27" s="149" t="s">
        <v>127</v>
      </c>
      <c r="P27" s="30">
        <v>61.97</v>
      </c>
      <c r="Q27" s="53">
        <v>60.97</v>
      </c>
      <c r="R27" s="53">
        <v>61.58</v>
      </c>
      <c r="S27" s="53" t="s">
        <v>36</v>
      </c>
      <c r="T27" s="24"/>
      <c r="U27" s="413" t="s">
        <v>336</v>
      </c>
      <c r="V27" s="234">
        <v>4.5571970000000004</v>
      </c>
      <c r="W27" s="108"/>
    </row>
    <row r="28" spans="2:23" x14ac:dyDescent="0.25">
      <c r="B28" s="113"/>
      <c r="C28" s="149" t="s">
        <v>135</v>
      </c>
      <c r="D28" s="30">
        <v>67.64</v>
      </c>
      <c r="E28" s="53">
        <v>68.459999999999994</v>
      </c>
      <c r="F28" s="53">
        <v>66.95</v>
      </c>
      <c r="G28" s="53" t="s">
        <v>36</v>
      </c>
      <c r="I28" s="130" t="s">
        <v>135</v>
      </c>
      <c r="J28" s="209">
        <v>76.97</v>
      </c>
      <c r="K28" s="125">
        <v>76.75</v>
      </c>
      <c r="L28" s="125">
        <v>74.78</v>
      </c>
      <c r="M28" s="53" t="s">
        <v>36</v>
      </c>
      <c r="N28" s="232"/>
      <c r="O28" s="149" t="s">
        <v>135</v>
      </c>
      <c r="P28" s="30">
        <v>58.5</v>
      </c>
      <c r="Q28" s="53">
        <v>60.31</v>
      </c>
      <c r="R28" s="53">
        <v>59.26</v>
      </c>
      <c r="S28" s="53" t="s">
        <v>36</v>
      </c>
      <c r="T28" s="24"/>
      <c r="U28" s="413" t="s">
        <v>337</v>
      </c>
      <c r="V28" s="234">
        <v>4.1110379999999997</v>
      </c>
      <c r="W28" s="108"/>
    </row>
    <row r="29" spans="2:23" x14ac:dyDescent="0.25">
      <c r="B29" s="113"/>
      <c r="C29" s="149" t="s">
        <v>128</v>
      </c>
      <c r="D29" s="30">
        <v>70.459999999999994</v>
      </c>
      <c r="E29" s="53">
        <v>69.48</v>
      </c>
      <c r="F29" s="53">
        <v>70.87</v>
      </c>
      <c r="G29" s="53" t="s">
        <v>36</v>
      </c>
      <c r="I29" s="130" t="s">
        <v>128</v>
      </c>
      <c r="J29" s="209">
        <v>78.36</v>
      </c>
      <c r="K29" s="125">
        <v>77.23</v>
      </c>
      <c r="L29" s="125">
        <v>79.760000000000005</v>
      </c>
      <c r="M29" s="53" t="s">
        <v>36</v>
      </c>
      <c r="N29" s="232"/>
      <c r="O29" s="149" t="s">
        <v>128</v>
      </c>
      <c r="P29" s="30">
        <v>62.66</v>
      </c>
      <c r="Q29" s="53">
        <v>61.81</v>
      </c>
      <c r="R29" s="53">
        <v>62.04</v>
      </c>
      <c r="S29" s="53" t="s">
        <v>36</v>
      </c>
      <c r="T29" s="24"/>
      <c r="U29" s="413" t="s">
        <v>338</v>
      </c>
      <c r="V29" s="234">
        <v>4.6544080000000001</v>
      </c>
      <c r="W29" s="108"/>
    </row>
    <row r="30" spans="2:23" x14ac:dyDescent="0.25">
      <c r="B30" s="113"/>
      <c r="C30" s="105" t="s">
        <v>244</v>
      </c>
      <c r="D30" s="57">
        <v>69.78</v>
      </c>
      <c r="E30" s="41">
        <v>69.650000000000006</v>
      </c>
      <c r="F30" s="41">
        <v>70.489999999999995</v>
      </c>
      <c r="G30" s="41">
        <v>70.7</v>
      </c>
      <c r="I30" s="179" t="s">
        <v>244</v>
      </c>
      <c r="J30" s="233">
        <v>77.92</v>
      </c>
      <c r="K30" s="230">
        <v>77.38</v>
      </c>
      <c r="L30" s="230">
        <v>78.400000000000006</v>
      </c>
      <c r="M30" s="41">
        <v>77.2</v>
      </c>
      <c r="N30" s="232"/>
      <c r="O30" s="105" t="s">
        <v>244</v>
      </c>
      <c r="P30" s="57">
        <v>61.71</v>
      </c>
      <c r="Q30" s="41">
        <v>61.97</v>
      </c>
      <c r="R30" s="41">
        <v>62.63</v>
      </c>
      <c r="S30" s="41">
        <v>64.099999999999994</v>
      </c>
      <c r="T30" s="24"/>
      <c r="U30" s="414" t="s">
        <v>339</v>
      </c>
      <c r="V30" s="160">
        <v>6.6101150000000004</v>
      </c>
      <c r="W30" s="108"/>
    </row>
    <row r="31" spans="2:23" x14ac:dyDescent="0.25">
      <c r="B31" s="113"/>
      <c r="C31" s="24"/>
      <c r="D31" s="24"/>
      <c r="E31" s="24"/>
      <c r="F31" s="24"/>
      <c r="G31" s="24"/>
      <c r="U31" s="414" t="s">
        <v>340</v>
      </c>
      <c r="V31" s="160">
        <v>5.6588880000000001</v>
      </c>
      <c r="W31" s="75"/>
    </row>
    <row r="32" spans="2:23" x14ac:dyDescent="0.25">
      <c r="B32" s="113"/>
      <c r="C32" s="738" t="s">
        <v>331</v>
      </c>
      <c r="D32" s="738"/>
      <c r="E32" s="738"/>
      <c r="F32" s="738"/>
      <c r="G32" s="738"/>
      <c r="I32" s="738" t="s">
        <v>332</v>
      </c>
      <c r="J32" s="738"/>
      <c r="K32" s="738"/>
      <c r="L32" s="738"/>
      <c r="M32" s="738"/>
      <c r="O32" s="738" t="s">
        <v>333</v>
      </c>
      <c r="P32" s="738"/>
      <c r="Q32" s="738"/>
      <c r="R32" s="738"/>
      <c r="S32" s="738"/>
      <c r="T32" s="24"/>
      <c r="U32" s="414" t="s">
        <v>341</v>
      </c>
      <c r="V32" s="160">
        <v>6.7908520000000001</v>
      </c>
      <c r="W32" s="108"/>
    </row>
    <row r="33" spans="2:23" x14ac:dyDescent="0.25">
      <c r="B33" s="113"/>
      <c r="C33" s="19" t="s">
        <v>322</v>
      </c>
      <c r="D33" s="50">
        <v>2016</v>
      </c>
      <c r="E33" s="51">
        <v>2017</v>
      </c>
      <c r="F33" s="51">
        <v>2018</v>
      </c>
      <c r="G33" s="51">
        <v>2019</v>
      </c>
      <c r="I33" s="19" t="s">
        <v>322</v>
      </c>
      <c r="J33" s="50">
        <v>2016</v>
      </c>
      <c r="K33" s="51">
        <v>2017</v>
      </c>
      <c r="L33" s="51">
        <v>2018</v>
      </c>
      <c r="M33" s="51">
        <v>2019</v>
      </c>
      <c r="O33" s="19" t="s">
        <v>322</v>
      </c>
      <c r="P33" s="50">
        <v>2016</v>
      </c>
      <c r="Q33" s="51">
        <v>2017</v>
      </c>
      <c r="R33" s="51">
        <v>2018</v>
      </c>
      <c r="S33" s="51">
        <v>2019</v>
      </c>
      <c r="T33" s="24"/>
      <c r="U33" s="413" t="s">
        <v>342</v>
      </c>
      <c r="V33" s="234">
        <v>9.0526169999999997</v>
      </c>
      <c r="W33" s="108"/>
    </row>
    <row r="34" spans="2:23" x14ac:dyDescent="0.25">
      <c r="B34" s="113"/>
      <c r="C34" s="235" t="s">
        <v>243</v>
      </c>
      <c r="D34" s="209">
        <v>60.58</v>
      </c>
      <c r="E34" s="125">
        <v>63.45</v>
      </c>
      <c r="F34" s="125">
        <v>64.790000000000006</v>
      </c>
      <c r="G34" s="53" t="s">
        <v>36</v>
      </c>
      <c r="I34" s="236" t="s">
        <v>243</v>
      </c>
      <c r="J34" s="209">
        <v>68.680000000000007</v>
      </c>
      <c r="K34" s="125">
        <v>70</v>
      </c>
      <c r="L34" s="125">
        <v>73.430000000000007</v>
      </c>
      <c r="M34" s="125" t="s">
        <v>36</v>
      </c>
      <c r="O34" s="236" t="s">
        <v>243</v>
      </c>
      <c r="P34" s="209">
        <v>52.51</v>
      </c>
      <c r="Q34" s="125">
        <v>56.92</v>
      </c>
      <c r="R34" s="125">
        <v>56.16</v>
      </c>
      <c r="S34" s="125" t="s">
        <v>36</v>
      </c>
      <c r="T34" s="214"/>
      <c r="U34" s="150" t="s">
        <v>346</v>
      </c>
      <c r="V34" s="160">
        <v>10.945826</v>
      </c>
      <c r="W34" s="237"/>
    </row>
    <row r="35" spans="2:23" x14ac:dyDescent="0.25">
      <c r="B35" s="113"/>
      <c r="C35" s="235" t="s">
        <v>126</v>
      </c>
      <c r="D35" s="209">
        <v>64.33</v>
      </c>
      <c r="E35" s="125">
        <v>61.35</v>
      </c>
      <c r="F35" s="125">
        <v>65.45</v>
      </c>
      <c r="G35" s="53" t="s">
        <v>36</v>
      </c>
      <c r="I35" s="236" t="s">
        <v>126</v>
      </c>
      <c r="J35" s="209">
        <v>72.28</v>
      </c>
      <c r="K35" s="125">
        <v>70.28</v>
      </c>
      <c r="L35" s="125">
        <v>73.09</v>
      </c>
      <c r="M35" s="125" t="s">
        <v>36</v>
      </c>
      <c r="O35" s="236" t="s">
        <v>126</v>
      </c>
      <c r="P35" s="209">
        <v>56.47</v>
      </c>
      <c r="Q35" s="125">
        <v>52.51</v>
      </c>
      <c r="R35" s="125">
        <v>57.88</v>
      </c>
      <c r="S35" s="125" t="s">
        <v>36</v>
      </c>
      <c r="T35" s="214"/>
      <c r="U35" s="150" t="s">
        <v>347</v>
      </c>
      <c r="V35" s="160">
        <v>10.090266</v>
      </c>
      <c r="W35" s="237"/>
    </row>
    <row r="36" spans="2:23" x14ac:dyDescent="0.25">
      <c r="B36" s="113"/>
      <c r="C36" s="235" t="s">
        <v>127</v>
      </c>
      <c r="D36" s="209">
        <v>62.72</v>
      </c>
      <c r="E36" s="125">
        <v>63.77</v>
      </c>
      <c r="F36" s="125">
        <v>64.98</v>
      </c>
      <c r="G36" s="53" t="s">
        <v>36</v>
      </c>
      <c r="I36" s="236" t="s">
        <v>127</v>
      </c>
      <c r="J36" s="209">
        <v>71.010000000000005</v>
      </c>
      <c r="K36" s="125">
        <v>72.239999999999995</v>
      </c>
      <c r="L36" s="125">
        <v>72.94</v>
      </c>
      <c r="M36" s="125" t="s">
        <v>36</v>
      </c>
      <c r="O36" s="236" t="s">
        <v>127</v>
      </c>
      <c r="P36" s="209">
        <v>54.45</v>
      </c>
      <c r="Q36" s="125">
        <v>55.32</v>
      </c>
      <c r="R36" s="125">
        <v>57.03</v>
      </c>
      <c r="S36" s="125" t="s">
        <v>36</v>
      </c>
      <c r="T36" s="214"/>
      <c r="U36" s="150" t="s">
        <v>27</v>
      </c>
      <c r="V36" s="160">
        <v>9.9497429999999998</v>
      </c>
      <c r="W36" s="237"/>
    </row>
    <row r="37" spans="2:23" x14ac:dyDescent="0.25">
      <c r="B37" s="113"/>
      <c r="C37" s="235" t="s">
        <v>135</v>
      </c>
      <c r="D37" s="209">
        <v>57.11</v>
      </c>
      <c r="E37" s="125">
        <v>58.52</v>
      </c>
      <c r="F37" s="125">
        <v>60.47</v>
      </c>
      <c r="G37" s="53" t="s">
        <v>36</v>
      </c>
      <c r="I37" s="236" t="s">
        <v>135</v>
      </c>
      <c r="J37" s="209">
        <v>63.47</v>
      </c>
      <c r="K37" s="125">
        <v>66.37</v>
      </c>
      <c r="L37" s="125">
        <v>69.02</v>
      </c>
      <c r="M37" s="125" t="s">
        <v>36</v>
      </c>
      <c r="O37" s="236" t="s">
        <v>135</v>
      </c>
      <c r="P37" s="209">
        <v>50.88</v>
      </c>
      <c r="Q37" s="125">
        <v>50.81</v>
      </c>
      <c r="R37" s="125">
        <v>52.07</v>
      </c>
      <c r="S37" s="125" t="s">
        <v>36</v>
      </c>
      <c r="T37" s="214"/>
      <c r="U37" s="150" t="s">
        <v>26</v>
      </c>
      <c r="V37" s="160">
        <v>10.605130000000001</v>
      </c>
      <c r="W37" s="237"/>
    </row>
    <row r="38" spans="2:23" x14ac:dyDescent="0.25">
      <c r="B38" s="113"/>
      <c r="C38" s="235" t="s">
        <v>128</v>
      </c>
      <c r="D38" s="209">
        <v>65.209999999999994</v>
      </c>
      <c r="E38" s="125">
        <v>63.34</v>
      </c>
      <c r="F38" s="125">
        <v>66.72</v>
      </c>
      <c r="G38" s="53" t="s">
        <v>36</v>
      </c>
      <c r="I38" s="236" t="s">
        <v>128</v>
      </c>
      <c r="J38" s="209">
        <v>73.540000000000006</v>
      </c>
      <c r="K38" s="125">
        <v>70.88</v>
      </c>
      <c r="L38" s="125">
        <v>76.37</v>
      </c>
      <c r="M38" s="125" t="s">
        <v>36</v>
      </c>
      <c r="O38" s="236" t="s">
        <v>128</v>
      </c>
      <c r="P38" s="209">
        <v>56.99</v>
      </c>
      <c r="Q38" s="125">
        <v>55.89</v>
      </c>
      <c r="R38" s="125">
        <v>57.13</v>
      </c>
      <c r="S38" s="125" t="s">
        <v>36</v>
      </c>
      <c r="T38" s="214"/>
      <c r="U38" s="150" t="s">
        <v>25</v>
      </c>
      <c r="V38" s="160">
        <v>10.555517</v>
      </c>
      <c r="W38" s="237"/>
    </row>
    <row r="39" spans="2:23" x14ac:dyDescent="0.25">
      <c r="B39" s="113"/>
      <c r="C39" s="179" t="s">
        <v>244</v>
      </c>
      <c r="D39" s="233">
        <v>62.23</v>
      </c>
      <c r="E39" s="230">
        <v>62.18</v>
      </c>
      <c r="F39" s="230">
        <v>64.66</v>
      </c>
      <c r="G39" s="41">
        <v>62.2</v>
      </c>
      <c r="I39" s="179" t="s">
        <v>244</v>
      </c>
      <c r="J39" s="233">
        <v>70.11</v>
      </c>
      <c r="K39" s="230">
        <v>70.150000000000006</v>
      </c>
      <c r="L39" s="230">
        <v>72.959999999999994</v>
      </c>
      <c r="M39" s="230">
        <v>72.5</v>
      </c>
      <c r="O39" s="179" t="s">
        <v>244</v>
      </c>
      <c r="P39" s="233">
        <v>54.41</v>
      </c>
      <c r="Q39" s="230">
        <v>54.28</v>
      </c>
      <c r="R39" s="230">
        <v>56.42</v>
      </c>
      <c r="S39" s="230">
        <v>58</v>
      </c>
      <c r="T39" s="214"/>
      <c r="U39" s="150" t="s">
        <v>24</v>
      </c>
      <c r="V39" s="160">
        <v>8.0672010000000007</v>
      </c>
      <c r="W39" s="237"/>
    </row>
    <row r="40" spans="2:23" x14ac:dyDescent="0.25">
      <c r="B40" s="113"/>
      <c r="U40" s="150" t="s">
        <v>348</v>
      </c>
      <c r="V40" s="160">
        <v>6.8</v>
      </c>
      <c r="W40" s="75"/>
    </row>
    <row r="41" spans="2:23" x14ac:dyDescent="0.25">
      <c r="B41" s="113"/>
      <c r="C41" s="738" t="s">
        <v>343</v>
      </c>
      <c r="D41" s="738"/>
      <c r="E41" s="738"/>
      <c r="F41" s="738"/>
      <c r="G41" s="738"/>
      <c r="I41" s="738" t="s">
        <v>344</v>
      </c>
      <c r="J41" s="738"/>
      <c r="K41" s="738"/>
      <c r="L41" s="738"/>
      <c r="M41" s="738"/>
      <c r="O41" s="738" t="s">
        <v>345</v>
      </c>
      <c r="P41" s="738"/>
      <c r="Q41" s="738"/>
      <c r="R41" s="738"/>
      <c r="S41" s="738"/>
      <c r="T41" s="24"/>
      <c r="W41" s="108"/>
    </row>
    <row r="42" spans="2:23" ht="15" customHeight="1" x14ac:dyDescent="0.25">
      <c r="B42" s="113"/>
      <c r="C42" s="19" t="s">
        <v>322</v>
      </c>
      <c r="D42" s="50">
        <v>2016</v>
      </c>
      <c r="E42" s="51">
        <v>2017</v>
      </c>
      <c r="F42" s="51">
        <v>2018</v>
      </c>
      <c r="G42" s="51">
        <v>2019</v>
      </c>
      <c r="H42" s="232"/>
      <c r="I42" s="19" t="s">
        <v>322</v>
      </c>
      <c r="J42" s="50">
        <v>2016</v>
      </c>
      <c r="K42" s="51">
        <v>2017</v>
      </c>
      <c r="L42" s="51">
        <v>2018</v>
      </c>
      <c r="M42" s="51">
        <v>2019</v>
      </c>
      <c r="O42" s="51" t="s">
        <v>322</v>
      </c>
      <c r="P42" s="51">
        <v>2016</v>
      </c>
      <c r="Q42" s="51">
        <v>2017</v>
      </c>
      <c r="R42" s="51">
        <v>2018</v>
      </c>
      <c r="S42" s="51">
        <v>2019</v>
      </c>
      <c r="T42" s="24"/>
      <c r="W42" s="108"/>
    </row>
    <row r="43" spans="2:23" ht="15" customHeight="1" x14ac:dyDescent="0.25">
      <c r="B43" s="113"/>
      <c r="C43" s="235" t="s">
        <v>243</v>
      </c>
      <c r="D43" s="209">
        <v>12.49</v>
      </c>
      <c r="E43" s="125">
        <v>8.93</v>
      </c>
      <c r="F43" s="125">
        <v>7.96</v>
      </c>
      <c r="G43" s="125" t="s">
        <v>36</v>
      </c>
      <c r="H43" s="232"/>
      <c r="I43" s="235" t="s">
        <v>243</v>
      </c>
      <c r="J43" s="209">
        <v>12.32</v>
      </c>
      <c r="K43" s="125">
        <v>8.77</v>
      </c>
      <c r="L43" s="125">
        <v>6.57</v>
      </c>
      <c r="M43" s="125" t="s">
        <v>36</v>
      </c>
      <c r="O43" s="226" t="s">
        <v>243</v>
      </c>
      <c r="P43" s="125">
        <v>12.72</v>
      </c>
      <c r="Q43" s="125">
        <v>9.1300000000000008</v>
      </c>
      <c r="R43" s="125">
        <v>9.74</v>
      </c>
      <c r="S43" s="125" t="s">
        <v>36</v>
      </c>
      <c r="T43" s="214"/>
      <c r="W43" s="237"/>
    </row>
    <row r="44" spans="2:23" x14ac:dyDescent="0.25">
      <c r="B44" s="113"/>
      <c r="C44" s="235" t="s">
        <v>126</v>
      </c>
      <c r="D44" s="209">
        <v>9.4600000000000009</v>
      </c>
      <c r="E44" s="125">
        <v>12.46</v>
      </c>
      <c r="F44" s="125">
        <v>8.8000000000000007</v>
      </c>
      <c r="G44" s="125" t="s">
        <v>36</v>
      </c>
      <c r="H44" s="232"/>
      <c r="I44" s="235" t="s">
        <v>126</v>
      </c>
      <c r="J44" s="209">
        <v>7.92</v>
      </c>
      <c r="K44" s="125">
        <v>9.33</v>
      </c>
      <c r="L44" s="125">
        <v>6.92</v>
      </c>
      <c r="M44" s="53" t="s">
        <v>36</v>
      </c>
      <c r="N44" s="232"/>
      <c r="O44" s="226" t="s">
        <v>126</v>
      </c>
      <c r="P44" s="125">
        <v>11.36</v>
      </c>
      <c r="Q44" s="125">
        <v>16.3</v>
      </c>
      <c r="R44" s="125">
        <v>11.01</v>
      </c>
      <c r="S44" s="53" t="s">
        <v>36</v>
      </c>
      <c r="T44" s="24"/>
      <c r="W44" s="108"/>
    </row>
    <row r="45" spans="2:23" x14ac:dyDescent="0.25">
      <c r="B45" s="113"/>
      <c r="C45" s="235" t="s">
        <v>127</v>
      </c>
      <c r="D45" s="209">
        <v>9.26</v>
      </c>
      <c r="E45" s="125">
        <v>8</v>
      </c>
      <c r="F45" s="125">
        <v>7.54</v>
      </c>
      <c r="G45" s="125" t="s">
        <v>36</v>
      </c>
      <c r="H45" s="232"/>
      <c r="I45" s="235" t="s">
        <v>127</v>
      </c>
      <c r="J45" s="209">
        <v>7.02</v>
      </c>
      <c r="K45" s="125">
        <v>7.14</v>
      </c>
      <c r="L45" s="125">
        <v>7.77</v>
      </c>
      <c r="M45" s="53" t="s">
        <v>36</v>
      </c>
      <c r="N45" s="232"/>
      <c r="O45" s="226" t="s">
        <v>127</v>
      </c>
      <c r="P45" s="125">
        <v>12.09</v>
      </c>
      <c r="Q45" s="125">
        <v>9.1199999999999992</v>
      </c>
      <c r="R45" s="125">
        <v>7.25</v>
      </c>
      <c r="S45" s="53" t="s">
        <v>36</v>
      </c>
      <c r="T45" s="24"/>
      <c r="W45" s="108"/>
    </row>
    <row r="46" spans="2:23" x14ac:dyDescent="0.25">
      <c r="B46" s="113"/>
      <c r="C46" s="235" t="s">
        <v>135</v>
      </c>
      <c r="D46" s="209">
        <v>14.81</v>
      </c>
      <c r="E46" s="125">
        <v>14.49</v>
      </c>
      <c r="F46" s="125">
        <v>9.44</v>
      </c>
      <c r="G46" s="125" t="s">
        <v>36</v>
      </c>
      <c r="H46" s="232"/>
      <c r="I46" s="235" t="s">
        <v>135</v>
      </c>
      <c r="J46" s="209">
        <v>16.559999999999999</v>
      </c>
      <c r="K46" s="125">
        <v>12.94</v>
      </c>
      <c r="L46" s="125">
        <v>7.44</v>
      </c>
      <c r="M46" s="53" t="s">
        <v>36</v>
      </c>
      <c r="N46" s="232"/>
      <c r="O46" s="226" t="s">
        <v>135</v>
      </c>
      <c r="P46" s="125">
        <v>12.51</v>
      </c>
      <c r="Q46" s="125">
        <v>16.5</v>
      </c>
      <c r="R46" s="125">
        <v>12.02</v>
      </c>
      <c r="S46" s="53" t="s">
        <v>36</v>
      </c>
      <c r="T46" s="24"/>
      <c r="W46" s="108"/>
    </row>
    <row r="47" spans="2:23" x14ac:dyDescent="0.25">
      <c r="B47" s="113"/>
      <c r="C47" s="235" t="s">
        <v>128</v>
      </c>
      <c r="D47" s="209">
        <v>7.32</v>
      </c>
      <c r="E47" s="125">
        <v>8.66</v>
      </c>
      <c r="F47" s="125">
        <v>5.74</v>
      </c>
      <c r="G47" s="125" t="s">
        <v>36</v>
      </c>
      <c r="H47" s="232"/>
      <c r="I47" s="235" t="s">
        <v>128</v>
      </c>
      <c r="J47" s="209">
        <v>6</v>
      </c>
      <c r="K47" s="125">
        <v>7.9</v>
      </c>
      <c r="L47" s="125">
        <v>4.05</v>
      </c>
      <c r="M47" s="53" t="s">
        <v>36</v>
      </c>
      <c r="N47" s="232"/>
      <c r="O47" s="226" t="s">
        <v>128</v>
      </c>
      <c r="P47" s="125">
        <v>8.9700000000000006</v>
      </c>
      <c r="Q47" s="125">
        <v>9.6300000000000008</v>
      </c>
      <c r="R47" s="125">
        <v>7.92</v>
      </c>
      <c r="S47" s="53" t="s">
        <v>36</v>
      </c>
      <c r="T47" s="24"/>
      <c r="W47" s="108"/>
    </row>
    <row r="48" spans="2:23" x14ac:dyDescent="0.25">
      <c r="B48" s="113"/>
      <c r="C48" s="179" t="s">
        <v>244</v>
      </c>
      <c r="D48" s="233">
        <v>10.61</v>
      </c>
      <c r="E48" s="230">
        <v>10.56</v>
      </c>
      <c r="F48" s="230">
        <v>8.07</v>
      </c>
      <c r="G48" s="230">
        <v>7.5</v>
      </c>
      <c r="H48" s="232"/>
      <c r="I48" s="179" t="s">
        <v>244</v>
      </c>
      <c r="J48" s="233">
        <v>9.75</v>
      </c>
      <c r="K48" s="230">
        <v>9.07</v>
      </c>
      <c r="L48" s="230">
        <v>6.75</v>
      </c>
      <c r="M48" s="41">
        <v>6</v>
      </c>
      <c r="N48" s="232"/>
      <c r="O48" s="230" t="s">
        <v>244</v>
      </c>
      <c r="P48" s="230">
        <v>11.7</v>
      </c>
      <c r="Q48" s="230">
        <v>12.42</v>
      </c>
      <c r="R48" s="230">
        <v>9.73</v>
      </c>
      <c r="S48" s="41">
        <v>9.4</v>
      </c>
      <c r="T48" s="24"/>
      <c r="W48" s="108"/>
    </row>
    <row r="49" spans="2:23" x14ac:dyDescent="0.25">
      <c r="B49" s="113"/>
      <c r="N49" s="232"/>
      <c r="W49" s="75"/>
    </row>
    <row r="50" spans="2:23" ht="15.75" thickBot="1" x14ac:dyDescent="0.3">
      <c r="B50" s="634" t="s">
        <v>1574</v>
      </c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9"/>
    </row>
  </sheetData>
  <mergeCells count="16">
    <mergeCell ref="C32:G32"/>
    <mergeCell ref="I32:M32"/>
    <mergeCell ref="O32:S32"/>
    <mergeCell ref="C41:G41"/>
    <mergeCell ref="I41:M41"/>
    <mergeCell ref="O41:S41"/>
    <mergeCell ref="B2:W2"/>
    <mergeCell ref="C23:G23"/>
    <mergeCell ref="I23:M23"/>
    <mergeCell ref="O23:S23"/>
    <mergeCell ref="C4:H4"/>
    <mergeCell ref="J4:O4"/>
    <mergeCell ref="Q4:V4"/>
    <mergeCell ref="C13:H13"/>
    <mergeCell ref="J13:O13"/>
    <mergeCell ref="U13:V13"/>
  </mergeCells>
  <pageMargins left="0.7" right="0.7" top="0.75" bottom="0.75" header="0.3" footer="0.3"/>
  <ignoredErrors>
    <ignoredError sqref="U14:U4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092DE-8F61-4824-BF1E-BA9B7434B297}">
  <sheetPr>
    <tabColor theme="4" tint="0.39997558519241921"/>
  </sheetPr>
  <dimension ref="B2:U295"/>
  <sheetViews>
    <sheetView zoomScale="85" zoomScaleNormal="85" workbookViewId="0">
      <selection activeCell="C4" sqref="C4:H4"/>
    </sheetView>
  </sheetViews>
  <sheetFormatPr defaultRowHeight="11.25" x14ac:dyDescent="0.2"/>
  <cols>
    <col min="1" max="1" width="5.42578125" style="12" customWidth="1"/>
    <col min="2" max="2" width="8.5703125" style="12" customWidth="1"/>
    <col min="3" max="3" width="26" style="98" customWidth="1"/>
    <col min="4" max="4" width="11.85546875" style="12" customWidth="1"/>
    <col min="5" max="5" width="13.7109375" style="12" customWidth="1"/>
    <col min="6" max="17" width="11.85546875" style="12" customWidth="1"/>
    <col min="18" max="16384" width="9.140625" style="12"/>
  </cols>
  <sheetData>
    <row r="2" spans="2:21" ht="15" customHeight="1" x14ac:dyDescent="0.25">
      <c r="B2" s="745" t="s">
        <v>349</v>
      </c>
      <c r="C2" s="746"/>
      <c r="D2" s="746"/>
      <c r="E2" s="746"/>
      <c r="F2" s="746"/>
      <c r="G2" s="746"/>
      <c r="H2" s="746"/>
      <c r="I2" s="746"/>
      <c r="J2" s="746"/>
      <c r="K2" s="746"/>
      <c r="L2" s="696"/>
      <c r="M2" s="696"/>
      <c r="N2" s="696"/>
      <c r="O2" s="696"/>
      <c r="P2" s="696"/>
      <c r="Q2" s="696"/>
      <c r="R2" s="696"/>
      <c r="S2" s="696"/>
      <c r="T2" s="696"/>
      <c r="U2" s="697"/>
    </row>
    <row r="3" spans="2:21" s="48" customFormat="1" ht="11.25" customHeight="1" x14ac:dyDescent="0.2">
      <c r="B3" s="165"/>
      <c r="C3" s="163"/>
      <c r="D3" s="163"/>
      <c r="E3" s="163"/>
      <c r="F3" s="163"/>
      <c r="G3" s="163"/>
      <c r="H3" s="163"/>
      <c r="I3" s="163"/>
      <c r="J3" s="163"/>
      <c r="K3" s="163"/>
      <c r="L3" s="65"/>
      <c r="M3" s="65"/>
      <c r="N3" s="65"/>
      <c r="O3" s="65"/>
      <c r="P3" s="65"/>
      <c r="Q3" s="65"/>
      <c r="R3" s="65"/>
      <c r="S3" s="65"/>
      <c r="T3" s="65"/>
      <c r="U3" s="68"/>
    </row>
    <row r="4" spans="2:21" s="48" customFormat="1" ht="9" customHeight="1" x14ac:dyDescent="0.2">
      <c r="B4" s="165"/>
      <c r="C4" s="779" t="s">
        <v>124</v>
      </c>
      <c r="D4" s="780"/>
      <c r="E4" s="780"/>
      <c r="F4" s="780"/>
      <c r="G4" s="780"/>
      <c r="H4" s="781"/>
      <c r="I4" s="163"/>
      <c r="J4" s="163"/>
      <c r="K4" s="163"/>
      <c r="L4" s="65"/>
      <c r="M4" s="65"/>
      <c r="N4" s="65"/>
      <c r="O4" s="65"/>
      <c r="P4" s="65"/>
      <c r="Q4" s="65"/>
      <c r="R4" s="65"/>
      <c r="S4" s="65"/>
      <c r="T4" s="65"/>
      <c r="U4" s="68"/>
    </row>
    <row r="5" spans="2:21" s="48" customFormat="1" ht="9" customHeight="1" x14ac:dyDescent="0.2">
      <c r="B5" s="165"/>
      <c r="C5" s="603" t="s">
        <v>130</v>
      </c>
      <c r="D5" s="591">
        <v>2014</v>
      </c>
      <c r="E5" s="593">
        <v>2015</v>
      </c>
      <c r="F5" s="593">
        <v>2016</v>
      </c>
      <c r="G5" s="593">
        <v>2017</v>
      </c>
      <c r="H5" s="593">
        <v>2018</v>
      </c>
      <c r="I5" s="163"/>
      <c r="J5" s="163"/>
      <c r="K5" s="163"/>
      <c r="L5" s="65"/>
      <c r="M5" s="65"/>
      <c r="N5" s="65"/>
      <c r="O5" s="65"/>
      <c r="P5" s="65"/>
      <c r="Q5" s="65"/>
      <c r="R5" s="65"/>
      <c r="S5" s="65"/>
      <c r="T5" s="65"/>
      <c r="U5" s="68"/>
    </row>
    <row r="6" spans="2:21" s="48" customFormat="1" ht="9" customHeight="1" x14ac:dyDescent="0.2">
      <c r="B6" s="165"/>
      <c r="C6" s="130" t="s">
        <v>131</v>
      </c>
      <c r="D6" s="275">
        <v>3503</v>
      </c>
      <c r="E6" s="182">
        <v>3412</v>
      </c>
      <c r="F6" s="182">
        <v>3395</v>
      </c>
      <c r="G6" s="182">
        <v>3613</v>
      </c>
      <c r="H6" s="182">
        <v>3538</v>
      </c>
      <c r="I6" s="163"/>
      <c r="J6" s="163"/>
      <c r="K6" s="163"/>
      <c r="L6" s="65"/>
      <c r="M6" s="65"/>
      <c r="N6" s="65"/>
      <c r="O6" s="65"/>
      <c r="P6" s="65"/>
      <c r="Q6" s="65"/>
      <c r="R6" s="65"/>
      <c r="S6" s="65"/>
      <c r="T6" s="65"/>
      <c r="U6" s="68"/>
    </row>
    <row r="7" spans="2:21" s="48" customFormat="1" ht="9" customHeight="1" x14ac:dyDescent="0.2">
      <c r="B7" s="165"/>
      <c r="C7" s="130" t="s">
        <v>132</v>
      </c>
      <c r="D7" s="209">
        <v>327</v>
      </c>
      <c r="E7" s="594">
        <v>302</v>
      </c>
      <c r="F7" s="594">
        <v>302</v>
      </c>
      <c r="G7" s="594">
        <v>251</v>
      </c>
      <c r="H7" s="594">
        <v>267</v>
      </c>
      <c r="I7" s="163"/>
      <c r="J7" s="163"/>
      <c r="K7" s="163"/>
      <c r="L7" s="65"/>
      <c r="M7" s="65"/>
      <c r="N7" s="65"/>
      <c r="O7" s="65"/>
      <c r="P7" s="65"/>
      <c r="Q7" s="65"/>
      <c r="R7" s="65"/>
      <c r="S7" s="65"/>
      <c r="T7" s="65"/>
      <c r="U7" s="68"/>
    </row>
    <row r="8" spans="2:21" s="48" customFormat="1" ht="9" customHeight="1" x14ac:dyDescent="0.2">
      <c r="B8" s="165"/>
      <c r="C8" s="130" t="s">
        <v>133</v>
      </c>
      <c r="D8" s="209">
        <v>758</v>
      </c>
      <c r="E8" s="594">
        <v>656</v>
      </c>
      <c r="F8" s="594">
        <v>688</v>
      </c>
      <c r="G8" s="594">
        <v>643</v>
      </c>
      <c r="H8" s="594">
        <v>700</v>
      </c>
      <c r="I8" s="163"/>
      <c r="J8" s="163"/>
      <c r="K8" s="163"/>
      <c r="L8" s="65"/>
      <c r="M8" s="65"/>
      <c r="N8" s="65"/>
      <c r="O8" s="65"/>
      <c r="P8" s="65"/>
      <c r="Q8" s="65"/>
      <c r="R8" s="65"/>
      <c r="S8" s="65"/>
      <c r="T8" s="65"/>
      <c r="U8" s="68"/>
    </row>
    <row r="9" spans="2:21" s="48" customFormat="1" ht="9" customHeight="1" x14ac:dyDescent="0.2">
      <c r="B9" s="165"/>
      <c r="C9" s="179" t="s">
        <v>0</v>
      </c>
      <c r="D9" s="277">
        <v>4588</v>
      </c>
      <c r="E9" s="231">
        <v>4370</v>
      </c>
      <c r="F9" s="231">
        <v>4385</v>
      </c>
      <c r="G9" s="231">
        <v>4507</v>
      </c>
      <c r="H9" s="231">
        <v>4505</v>
      </c>
      <c r="I9" s="163"/>
      <c r="J9" s="163"/>
      <c r="K9" s="163"/>
      <c r="L9" s="65"/>
      <c r="M9" s="65"/>
      <c r="N9" s="65"/>
      <c r="O9" s="65"/>
      <c r="P9" s="65"/>
      <c r="Q9" s="65"/>
      <c r="R9" s="65"/>
      <c r="S9" s="65"/>
      <c r="T9" s="65"/>
      <c r="U9" s="68"/>
    </row>
    <row r="10" spans="2:21" s="48" customFormat="1" ht="9" customHeight="1" x14ac:dyDescent="0.2">
      <c r="B10" s="165"/>
      <c r="C10" s="163"/>
      <c r="D10" s="163"/>
      <c r="E10" s="163"/>
      <c r="F10" s="163"/>
      <c r="G10" s="163"/>
      <c r="H10" s="163"/>
      <c r="I10" s="163"/>
      <c r="J10" s="163"/>
      <c r="K10" s="163"/>
      <c r="L10" s="65"/>
      <c r="M10" s="65"/>
      <c r="N10" s="65"/>
      <c r="O10" s="65"/>
      <c r="P10" s="65"/>
      <c r="Q10" s="65"/>
      <c r="R10" s="65"/>
      <c r="S10" s="65"/>
      <c r="T10" s="65"/>
      <c r="U10" s="68"/>
    </row>
    <row r="11" spans="2:21" s="48" customFormat="1" ht="9" customHeight="1" x14ac:dyDescent="0.2">
      <c r="B11" s="165"/>
      <c r="C11" s="779" t="s">
        <v>126</v>
      </c>
      <c r="D11" s="780"/>
      <c r="E11" s="780"/>
      <c r="F11" s="780"/>
      <c r="G11" s="780"/>
      <c r="H11" s="781"/>
      <c r="I11" s="163"/>
      <c r="J11" s="163"/>
      <c r="K11" s="163"/>
      <c r="L11" s="65"/>
      <c r="M11" s="65"/>
      <c r="N11" s="65"/>
      <c r="O11" s="65"/>
      <c r="P11" s="65"/>
      <c r="Q11" s="65"/>
      <c r="R11" s="65"/>
      <c r="S11" s="65"/>
      <c r="T11" s="65"/>
      <c r="U11" s="68"/>
    </row>
    <row r="12" spans="2:21" s="48" customFormat="1" ht="9" customHeight="1" x14ac:dyDescent="0.2">
      <c r="B12" s="165"/>
      <c r="C12" s="603" t="s">
        <v>130</v>
      </c>
      <c r="D12" s="591">
        <v>2014</v>
      </c>
      <c r="E12" s="593">
        <v>2015</v>
      </c>
      <c r="F12" s="593">
        <v>2016</v>
      </c>
      <c r="G12" s="593">
        <v>2017</v>
      </c>
      <c r="H12" s="593">
        <v>2018</v>
      </c>
      <c r="I12" s="163"/>
      <c r="J12" s="163"/>
      <c r="K12" s="163"/>
      <c r="L12" s="65"/>
      <c r="M12" s="65"/>
      <c r="N12" s="65"/>
      <c r="O12" s="65"/>
      <c r="P12" s="65"/>
      <c r="Q12" s="65"/>
      <c r="R12" s="65"/>
      <c r="S12" s="65"/>
      <c r="T12" s="65"/>
      <c r="U12" s="68"/>
    </row>
    <row r="13" spans="2:21" s="48" customFormat="1" ht="9" customHeight="1" x14ac:dyDescent="0.2">
      <c r="B13" s="165"/>
      <c r="C13" s="130" t="s">
        <v>131</v>
      </c>
      <c r="D13" s="275">
        <v>5786</v>
      </c>
      <c r="E13" s="182">
        <v>5886</v>
      </c>
      <c r="F13" s="182">
        <v>5621</v>
      </c>
      <c r="G13" s="182">
        <v>5597</v>
      </c>
      <c r="H13" s="182">
        <v>5425</v>
      </c>
      <c r="I13" s="163"/>
      <c r="J13" s="163"/>
      <c r="K13" s="163"/>
      <c r="L13" s="65"/>
      <c r="M13" s="65"/>
      <c r="N13" s="65"/>
      <c r="O13" s="65"/>
      <c r="P13" s="65"/>
      <c r="Q13" s="65"/>
      <c r="R13" s="65"/>
      <c r="S13" s="65"/>
      <c r="T13" s="65"/>
      <c r="U13" s="68"/>
    </row>
    <row r="14" spans="2:21" s="48" customFormat="1" ht="9" customHeight="1" x14ac:dyDescent="0.2">
      <c r="B14" s="165"/>
      <c r="C14" s="130" t="s">
        <v>132</v>
      </c>
      <c r="D14" s="209">
        <v>318</v>
      </c>
      <c r="E14" s="594">
        <v>272</v>
      </c>
      <c r="F14" s="594">
        <v>270</v>
      </c>
      <c r="G14" s="594">
        <v>240</v>
      </c>
      <c r="H14" s="594">
        <v>224</v>
      </c>
      <c r="I14" s="163"/>
      <c r="J14" s="163"/>
      <c r="K14" s="163"/>
      <c r="L14" s="65"/>
      <c r="M14" s="65"/>
      <c r="N14" s="65"/>
      <c r="O14" s="65"/>
      <c r="P14" s="65"/>
      <c r="Q14" s="65"/>
      <c r="R14" s="65"/>
      <c r="S14" s="65"/>
      <c r="T14" s="65"/>
      <c r="U14" s="68"/>
    </row>
    <row r="15" spans="2:21" s="48" customFormat="1" ht="9" customHeight="1" x14ac:dyDescent="0.2">
      <c r="B15" s="165"/>
      <c r="C15" s="130" t="s">
        <v>133</v>
      </c>
      <c r="D15" s="275">
        <v>1110</v>
      </c>
      <c r="E15" s="594">
        <v>982</v>
      </c>
      <c r="F15" s="594">
        <v>978</v>
      </c>
      <c r="G15" s="182">
        <v>1003</v>
      </c>
      <c r="H15" s="594">
        <v>993</v>
      </c>
      <c r="I15" s="163"/>
      <c r="J15" s="163"/>
      <c r="K15" s="163"/>
      <c r="L15" s="65"/>
      <c r="M15" s="65"/>
      <c r="N15" s="65"/>
      <c r="O15" s="65"/>
      <c r="P15" s="65"/>
      <c r="Q15" s="65"/>
      <c r="R15" s="65"/>
      <c r="S15" s="65"/>
      <c r="T15" s="65"/>
      <c r="U15" s="68"/>
    </row>
    <row r="16" spans="2:21" s="48" customFormat="1" ht="9" customHeight="1" x14ac:dyDescent="0.2">
      <c r="B16" s="165"/>
      <c r="C16" s="179" t="s">
        <v>0</v>
      </c>
      <c r="D16" s="277">
        <v>7214</v>
      </c>
      <c r="E16" s="231">
        <v>7140</v>
      </c>
      <c r="F16" s="231">
        <v>6869</v>
      </c>
      <c r="G16" s="231">
        <v>6840</v>
      </c>
      <c r="H16" s="231">
        <v>6642</v>
      </c>
      <c r="I16" s="163"/>
      <c r="J16" s="163"/>
      <c r="K16" s="163"/>
      <c r="L16" s="65"/>
      <c r="M16" s="65"/>
      <c r="N16" s="65"/>
      <c r="O16" s="65"/>
      <c r="P16" s="65"/>
      <c r="Q16" s="65"/>
      <c r="R16" s="65"/>
      <c r="S16" s="65"/>
      <c r="T16" s="65"/>
      <c r="U16" s="68"/>
    </row>
    <row r="17" spans="2:21" s="48" customFormat="1" ht="9" customHeight="1" x14ac:dyDescent="0.2">
      <c r="B17" s="165"/>
      <c r="C17" s="271"/>
      <c r="D17" s="272"/>
      <c r="E17" s="272"/>
      <c r="F17" s="272"/>
      <c r="G17" s="272"/>
      <c r="H17" s="272"/>
      <c r="I17" s="163"/>
      <c r="J17" s="163"/>
      <c r="K17" s="163"/>
      <c r="L17" s="65"/>
      <c r="M17" s="65"/>
      <c r="N17" s="65"/>
      <c r="O17" s="65"/>
      <c r="P17" s="65"/>
      <c r="Q17" s="65"/>
      <c r="R17" s="65"/>
      <c r="S17" s="65"/>
      <c r="T17" s="65"/>
      <c r="U17" s="68"/>
    </row>
    <row r="18" spans="2:21" s="48" customFormat="1" ht="9" customHeight="1" x14ac:dyDescent="0.2">
      <c r="B18" s="165"/>
      <c r="C18" s="779" t="s">
        <v>127</v>
      </c>
      <c r="D18" s="780"/>
      <c r="E18" s="780"/>
      <c r="F18" s="780"/>
      <c r="G18" s="780"/>
      <c r="H18" s="781"/>
      <c r="I18" s="163"/>
      <c r="J18" s="163"/>
      <c r="K18" s="163"/>
      <c r="L18" s="65"/>
      <c r="M18" s="65"/>
      <c r="N18" s="65"/>
      <c r="O18" s="65"/>
      <c r="P18" s="65"/>
      <c r="Q18" s="65"/>
      <c r="R18" s="65"/>
      <c r="S18" s="65"/>
      <c r="T18" s="65"/>
      <c r="U18" s="68"/>
    </row>
    <row r="19" spans="2:21" s="48" customFormat="1" ht="9" customHeight="1" x14ac:dyDescent="0.2">
      <c r="B19" s="165"/>
      <c r="C19" s="603" t="s">
        <v>130</v>
      </c>
      <c r="D19" s="591">
        <v>2014</v>
      </c>
      <c r="E19" s="593">
        <v>2015</v>
      </c>
      <c r="F19" s="593">
        <v>2016</v>
      </c>
      <c r="G19" s="593">
        <v>2017</v>
      </c>
      <c r="H19" s="593">
        <v>2018</v>
      </c>
      <c r="I19" s="163"/>
      <c r="J19" s="163"/>
      <c r="K19" s="163"/>
      <c r="L19" s="65"/>
      <c r="M19" s="65"/>
      <c r="N19" s="65"/>
      <c r="O19" s="65"/>
      <c r="P19" s="65"/>
      <c r="Q19" s="65"/>
      <c r="R19" s="65"/>
      <c r="S19" s="65"/>
      <c r="T19" s="65"/>
      <c r="U19" s="68"/>
    </row>
    <row r="20" spans="2:21" s="48" customFormat="1" ht="9" customHeight="1" x14ac:dyDescent="0.2">
      <c r="B20" s="165"/>
      <c r="C20" s="130" t="s">
        <v>131</v>
      </c>
      <c r="D20" s="275">
        <v>2813</v>
      </c>
      <c r="E20" s="182">
        <v>2498</v>
      </c>
      <c r="F20" s="182">
        <v>2659</v>
      </c>
      <c r="G20" s="182">
        <v>2767</v>
      </c>
      <c r="H20" s="182">
        <v>2828</v>
      </c>
      <c r="I20" s="163"/>
      <c r="J20" s="163"/>
      <c r="K20" s="163"/>
      <c r="L20" s="65"/>
      <c r="M20" s="65"/>
      <c r="N20" s="65"/>
      <c r="O20" s="65"/>
      <c r="P20" s="65"/>
      <c r="Q20" s="65"/>
      <c r="R20" s="65"/>
      <c r="S20" s="65"/>
      <c r="T20" s="65"/>
      <c r="U20" s="68"/>
    </row>
    <row r="21" spans="2:21" s="48" customFormat="1" ht="9" customHeight="1" x14ac:dyDescent="0.2">
      <c r="B21" s="165"/>
      <c r="C21" s="130" t="s">
        <v>132</v>
      </c>
      <c r="D21" s="209">
        <v>466</v>
      </c>
      <c r="E21" s="594">
        <v>468</v>
      </c>
      <c r="F21" s="594">
        <v>409</v>
      </c>
      <c r="G21" s="594">
        <v>391</v>
      </c>
      <c r="H21" s="594">
        <v>388</v>
      </c>
      <c r="I21" s="163"/>
      <c r="J21" s="163"/>
      <c r="K21" s="163"/>
      <c r="L21" s="65"/>
      <c r="M21" s="65"/>
      <c r="N21" s="65"/>
      <c r="O21" s="65"/>
      <c r="P21" s="65"/>
      <c r="Q21" s="65"/>
      <c r="R21" s="65"/>
      <c r="S21" s="65"/>
      <c r="T21" s="65"/>
      <c r="U21" s="68"/>
    </row>
    <row r="22" spans="2:21" s="48" customFormat="1" ht="9" customHeight="1" x14ac:dyDescent="0.2">
      <c r="B22" s="165"/>
      <c r="C22" s="130" t="s">
        <v>133</v>
      </c>
      <c r="D22" s="275">
        <v>665</v>
      </c>
      <c r="E22" s="594">
        <v>629</v>
      </c>
      <c r="F22" s="594">
        <v>564</v>
      </c>
      <c r="G22" s="182">
        <v>551</v>
      </c>
      <c r="H22" s="594">
        <v>548</v>
      </c>
      <c r="I22" s="163"/>
      <c r="J22" s="163"/>
      <c r="K22" s="163"/>
      <c r="L22" s="65"/>
      <c r="M22" s="65"/>
      <c r="N22" s="65"/>
      <c r="O22" s="65"/>
      <c r="P22" s="65"/>
      <c r="Q22" s="65"/>
      <c r="R22" s="65"/>
      <c r="S22" s="65"/>
      <c r="T22" s="65"/>
      <c r="U22" s="68"/>
    </row>
    <row r="23" spans="2:21" s="48" customFormat="1" ht="9" customHeight="1" x14ac:dyDescent="0.2">
      <c r="B23" s="165"/>
      <c r="C23" s="179" t="s">
        <v>0</v>
      </c>
      <c r="D23" s="277">
        <v>3944</v>
      </c>
      <c r="E23" s="231">
        <v>3595</v>
      </c>
      <c r="F23" s="231">
        <v>3632</v>
      </c>
      <c r="G23" s="231">
        <v>3709</v>
      </c>
      <c r="H23" s="231">
        <v>3764</v>
      </c>
      <c r="I23" s="163"/>
      <c r="J23" s="163"/>
      <c r="K23" s="163"/>
      <c r="L23" s="65"/>
      <c r="M23" s="65"/>
      <c r="N23" s="65"/>
      <c r="O23" s="65"/>
      <c r="P23" s="65"/>
      <c r="Q23" s="65"/>
      <c r="R23" s="65"/>
      <c r="S23" s="65"/>
      <c r="T23" s="65"/>
      <c r="U23" s="68"/>
    </row>
    <row r="24" spans="2:21" s="48" customFormat="1" ht="9" customHeight="1" x14ac:dyDescent="0.2">
      <c r="B24" s="165"/>
      <c r="C24" s="271"/>
      <c r="D24" s="272"/>
      <c r="E24" s="272"/>
      <c r="F24" s="272"/>
      <c r="G24" s="272"/>
      <c r="H24" s="272"/>
      <c r="I24" s="163"/>
      <c r="J24" s="163"/>
      <c r="K24" s="163"/>
      <c r="L24" s="65"/>
      <c r="M24" s="65"/>
      <c r="N24" s="65"/>
      <c r="O24" s="65"/>
      <c r="P24" s="65"/>
      <c r="Q24" s="65"/>
      <c r="R24" s="65"/>
      <c r="S24" s="65"/>
      <c r="T24" s="65"/>
      <c r="U24" s="68"/>
    </row>
    <row r="25" spans="2:21" s="48" customFormat="1" ht="9" customHeight="1" x14ac:dyDescent="0.2">
      <c r="B25" s="165"/>
      <c r="C25" s="779" t="s">
        <v>128</v>
      </c>
      <c r="D25" s="780"/>
      <c r="E25" s="780"/>
      <c r="F25" s="780"/>
      <c r="G25" s="780"/>
      <c r="H25" s="781"/>
      <c r="I25" s="163"/>
      <c r="J25" s="163"/>
      <c r="K25" s="163"/>
      <c r="L25" s="65"/>
      <c r="M25" s="65"/>
      <c r="N25" s="65"/>
      <c r="O25" s="65"/>
      <c r="P25" s="65"/>
      <c r="Q25" s="65"/>
      <c r="R25" s="65"/>
      <c r="S25" s="65"/>
      <c r="T25" s="65"/>
      <c r="U25" s="68"/>
    </row>
    <row r="26" spans="2:21" s="48" customFormat="1" ht="9" customHeight="1" x14ac:dyDescent="0.2">
      <c r="B26" s="165"/>
      <c r="C26" s="603" t="s">
        <v>130</v>
      </c>
      <c r="D26" s="591">
        <v>2014</v>
      </c>
      <c r="E26" s="593">
        <v>2015</v>
      </c>
      <c r="F26" s="593">
        <v>2016</v>
      </c>
      <c r="G26" s="593">
        <v>2017</v>
      </c>
      <c r="H26" s="593">
        <v>2018</v>
      </c>
      <c r="I26" s="163"/>
      <c r="J26" s="163"/>
      <c r="K26" s="163"/>
      <c r="L26" s="65"/>
      <c r="M26" s="65"/>
      <c r="N26" s="65"/>
      <c r="O26" s="65"/>
      <c r="P26" s="65"/>
      <c r="Q26" s="65"/>
      <c r="R26" s="65"/>
      <c r="S26" s="65"/>
      <c r="T26" s="65"/>
      <c r="U26" s="68"/>
    </row>
    <row r="27" spans="2:21" s="48" customFormat="1" ht="9" customHeight="1" x14ac:dyDescent="0.2">
      <c r="B27" s="165"/>
      <c r="C27" s="130" t="s">
        <v>131</v>
      </c>
      <c r="D27" s="275">
        <v>1019</v>
      </c>
      <c r="E27" s="182">
        <v>1026</v>
      </c>
      <c r="F27" s="182">
        <v>981</v>
      </c>
      <c r="G27" s="182">
        <v>1066</v>
      </c>
      <c r="H27" s="182">
        <v>1000</v>
      </c>
      <c r="I27" s="163"/>
      <c r="J27" s="163"/>
      <c r="K27" s="163"/>
      <c r="L27" s="65"/>
      <c r="M27" s="65"/>
      <c r="N27" s="65"/>
      <c r="O27" s="65"/>
      <c r="P27" s="65"/>
      <c r="Q27" s="65"/>
      <c r="R27" s="65"/>
      <c r="S27" s="65"/>
      <c r="T27" s="65"/>
      <c r="U27" s="68"/>
    </row>
    <row r="28" spans="2:21" s="48" customFormat="1" ht="9" customHeight="1" x14ac:dyDescent="0.2">
      <c r="B28" s="165"/>
      <c r="C28" s="130" t="s">
        <v>132</v>
      </c>
      <c r="D28" s="209">
        <v>209</v>
      </c>
      <c r="E28" s="594">
        <v>213</v>
      </c>
      <c r="F28" s="594">
        <v>198</v>
      </c>
      <c r="G28" s="594">
        <v>172</v>
      </c>
      <c r="H28" s="594">
        <v>158</v>
      </c>
      <c r="I28" s="163"/>
      <c r="J28" s="163"/>
      <c r="K28" s="163"/>
      <c r="L28" s="65"/>
      <c r="M28" s="65"/>
      <c r="N28" s="65"/>
      <c r="O28" s="65"/>
      <c r="P28" s="65"/>
      <c r="Q28" s="65"/>
      <c r="R28" s="65"/>
      <c r="S28" s="65"/>
      <c r="T28" s="65"/>
      <c r="U28" s="68"/>
    </row>
    <row r="29" spans="2:21" s="48" customFormat="1" ht="9" customHeight="1" x14ac:dyDescent="0.2">
      <c r="B29" s="165"/>
      <c r="C29" s="130" t="s">
        <v>133</v>
      </c>
      <c r="D29" s="275">
        <v>365</v>
      </c>
      <c r="E29" s="594">
        <v>334</v>
      </c>
      <c r="F29" s="594">
        <v>257</v>
      </c>
      <c r="G29" s="182">
        <v>265</v>
      </c>
      <c r="H29" s="594">
        <v>311</v>
      </c>
      <c r="I29" s="163"/>
      <c r="J29" s="163"/>
      <c r="K29" s="163"/>
      <c r="L29" s="65"/>
      <c r="M29" s="65"/>
      <c r="N29" s="65"/>
      <c r="O29" s="65"/>
      <c r="P29" s="65"/>
      <c r="Q29" s="65"/>
      <c r="R29" s="65"/>
      <c r="S29" s="65"/>
      <c r="T29" s="65"/>
      <c r="U29" s="68"/>
    </row>
    <row r="30" spans="2:21" s="48" customFormat="1" ht="9" customHeight="1" x14ac:dyDescent="0.2">
      <c r="B30" s="165"/>
      <c r="C30" s="179" t="s">
        <v>0</v>
      </c>
      <c r="D30" s="277">
        <v>1593</v>
      </c>
      <c r="E30" s="231">
        <v>1573</v>
      </c>
      <c r="F30" s="231">
        <v>1436</v>
      </c>
      <c r="G30" s="231">
        <v>1503</v>
      </c>
      <c r="H30" s="231">
        <v>1469</v>
      </c>
      <c r="I30" s="163"/>
      <c r="J30" s="163"/>
      <c r="K30" s="163"/>
      <c r="L30" s="65"/>
      <c r="M30" s="65"/>
      <c r="N30" s="65"/>
      <c r="O30" s="65"/>
      <c r="P30" s="65"/>
      <c r="Q30" s="65"/>
      <c r="R30" s="65"/>
      <c r="S30" s="65"/>
      <c r="T30" s="65"/>
      <c r="U30" s="68"/>
    </row>
    <row r="31" spans="2:21" s="48" customFormat="1" ht="9" customHeight="1" x14ac:dyDescent="0.2">
      <c r="B31" s="165"/>
      <c r="C31" s="271"/>
      <c r="D31" s="272"/>
      <c r="E31" s="272"/>
      <c r="F31" s="272"/>
      <c r="G31" s="272"/>
      <c r="H31" s="272"/>
      <c r="I31" s="163"/>
      <c r="J31" s="163"/>
      <c r="K31" s="163"/>
      <c r="L31" s="65"/>
      <c r="M31" s="65"/>
      <c r="N31" s="65"/>
      <c r="O31" s="65"/>
      <c r="P31" s="65"/>
      <c r="Q31" s="65"/>
      <c r="R31" s="65"/>
      <c r="S31" s="65"/>
      <c r="T31" s="65"/>
      <c r="U31" s="68"/>
    </row>
    <row r="32" spans="2:21" s="48" customFormat="1" ht="9" customHeight="1" x14ac:dyDescent="0.2">
      <c r="B32" s="165"/>
      <c r="C32" s="779" t="s">
        <v>135</v>
      </c>
      <c r="D32" s="780"/>
      <c r="E32" s="780"/>
      <c r="F32" s="780"/>
      <c r="G32" s="780"/>
      <c r="H32" s="781"/>
      <c r="I32" s="163"/>
      <c r="J32" s="163"/>
      <c r="K32" s="163"/>
      <c r="L32" s="65"/>
      <c r="M32" s="65"/>
      <c r="N32" s="65"/>
      <c r="O32" s="65"/>
      <c r="P32" s="65"/>
      <c r="Q32" s="65"/>
      <c r="R32" s="65"/>
      <c r="S32" s="65"/>
      <c r="T32" s="65"/>
      <c r="U32" s="68"/>
    </row>
    <row r="33" spans="2:21" s="48" customFormat="1" ht="9" customHeight="1" x14ac:dyDescent="0.2">
      <c r="B33" s="165"/>
      <c r="C33" s="603" t="s">
        <v>130</v>
      </c>
      <c r="D33" s="591">
        <v>2014</v>
      </c>
      <c r="E33" s="593">
        <v>2015</v>
      </c>
      <c r="F33" s="593">
        <v>2016</v>
      </c>
      <c r="G33" s="593">
        <v>2017</v>
      </c>
      <c r="H33" s="593">
        <v>2018</v>
      </c>
      <c r="I33" s="163"/>
      <c r="J33" s="163"/>
      <c r="K33" s="163"/>
      <c r="L33" s="65"/>
      <c r="M33" s="65"/>
      <c r="N33" s="65"/>
      <c r="O33" s="65"/>
      <c r="P33" s="65"/>
      <c r="Q33" s="65"/>
      <c r="R33" s="65"/>
      <c r="S33" s="65"/>
      <c r="T33" s="65"/>
      <c r="U33" s="68"/>
    </row>
    <row r="34" spans="2:21" s="48" customFormat="1" ht="9" customHeight="1" x14ac:dyDescent="0.2">
      <c r="B34" s="165"/>
      <c r="C34" s="130" t="s">
        <v>131</v>
      </c>
      <c r="D34" s="275">
        <v>1840</v>
      </c>
      <c r="E34" s="182">
        <v>1713</v>
      </c>
      <c r="F34" s="182">
        <v>1687</v>
      </c>
      <c r="G34" s="182">
        <v>1726</v>
      </c>
      <c r="H34" s="182">
        <v>1753</v>
      </c>
      <c r="I34" s="163"/>
      <c r="J34" s="163"/>
      <c r="K34" s="163"/>
      <c r="L34" s="65"/>
      <c r="M34" s="65"/>
      <c r="N34" s="65"/>
      <c r="O34" s="65"/>
      <c r="P34" s="65"/>
      <c r="Q34" s="65"/>
      <c r="R34" s="65"/>
      <c r="S34" s="65"/>
      <c r="T34" s="65"/>
      <c r="U34" s="68"/>
    </row>
    <row r="35" spans="2:21" s="48" customFormat="1" ht="9" customHeight="1" x14ac:dyDescent="0.2">
      <c r="B35" s="165"/>
      <c r="C35" s="130" t="s">
        <v>132</v>
      </c>
      <c r="D35" s="209">
        <v>416</v>
      </c>
      <c r="E35" s="594">
        <v>406</v>
      </c>
      <c r="F35" s="594">
        <v>343</v>
      </c>
      <c r="G35" s="594">
        <v>336</v>
      </c>
      <c r="H35" s="594">
        <v>302</v>
      </c>
      <c r="I35" s="163"/>
      <c r="J35" s="163"/>
      <c r="K35" s="163"/>
      <c r="L35" s="65"/>
      <c r="M35" s="65"/>
      <c r="N35" s="65"/>
      <c r="O35" s="65"/>
      <c r="P35" s="65"/>
      <c r="Q35" s="65"/>
      <c r="R35" s="65"/>
      <c r="S35" s="65"/>
      <c r="T35" s="65"/>
      <c r="U35" s="68"/>
    </row>
    <row r="36" spans="2:21" s="48" customFormat="1" ht="9" customHeight="1" x14ac:dyDescent="0.2">
      <c r="B36" s="165"/>
      <c r="C36" s="130" t="s">
        <v>133</v>
      </c>
      <c r="D36" s="275">
        <v>389</v>
      </c>
      <c r="E36" s="594">
        <v>345</v>
      </c>
      <c r="F36" s="594">
        <v>341</v>
      </c>
      <c r="G36" s="182">
        <v>323</v>
      </c>
      <c r="H36" s="594">
        <v>315</v>
      </c>
      <c r="I36" s="163"/>
      <c r="J36" s="163"/>
      <c r="K36" s="163"/>
      <c r="L36" s="65"/>
      <c r="M36" s="65"/>
      <c r="N36" s="65"/>
      <c r="O36" s="65"/>
      <c r="P36" s="65"/>
      <c r="Q36" s="65"/>
      <c r="R36" s="65"/>
      <c r="S36" s="65"/>
      <c r="T36" s="65"/>
      <c r="U36" s="68"/>
    </row>
    <row r="37" spans="2:21" s="48" customFormat="1" ht="9" customHeight="1" x14ac:dyDescent="0.2">
      <c r="B37" s="165"/>
      <c r="C37" s="179" t="s">
        <v>0</v>
      </c>
      <c r="D37" s="277">
        <v>2645</v>
      </c>
      <c r="E37" s="231">
        <v>2464</v>
      </c>
      <c r="F37" s="231">
        <v>2371</v>
      </c>
      <c r="G37" s="231">
        <v>2385</v>
      </c>
      <c r="H37" s="231">
        <v>2370</v>
      </c>
      <c r="I37" s="163"/>
      <c r="J37" s="163"/>
      <c r="K37" s="163"/>
      <c r="L37" s="65"/>
      <c r="M37" s="65"/>
      <c r="N37" s="65"/>
      <c r="O37" s="65"/>
      <c r="P37" s="65"/>
      <c r="Q37" s="65"/>
      <c r="R37" s="65"/>
      <c r="S37" s="65"/>
      <c r="T37" s="65"/>
      <c r="U37" s="68"/>
    </row>
    <row r="38" spans="2:21" ht="9" customHeight="1" x14ac:dyDescent="0.2">
      <c r="B38" s="165"/>
      <c r="C38" s="163"/>
      <c r="D38" s="163"/>
      <c r="E38" s="163"/>
      <c r="F38" s="163"/>
      <c r="G38" s="163"/>
      <c r="H38" s="163"/>
      <c r="I38" s="163"/>
      <c r="J38" s="163"/>
      <c r="K38" s="163"/>
      <c r="L38" s="73"/>
      <c r="M38" s="73"/>
      <c r="N38" s="73"/>
      <c r="O38" s="73"/>
      <c r="P38" s="73"/>
      <c r="Q38" s="73"/>
      <c r="R38" s="73"/>
      <c r="S38" s="73"/>
      <c r="T38" s="73"/>
      <c r="U38" s="66"/>
    </row>
    <row r="39" spans="2:21" ht="9" customHeight="1" x14ac:dyDescent="0.25">
      <c r="B39" s="64"/>
      <c r="C39" s="708" t="s">
        <v>350</v>
      </c>
      <c r="D39" s="764"/>
      <c r="E39" s="764"/>
      <c r="F39" s="764"/>
      <c r="G39" s="764"/>
      <c r="H39" s="764"/>
      <c r="I39" s="765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66"/>
    </row>
    <row r="40" spans="2:21" ht="9" customHeight="1" x14ac:dyDescent="0.2">
      <c r="B40" s="64"/>
      <c r="C40" s="280" t="s">
        <v>130</v>
      </c>
      <c r="D40" s="267">
        <v>2013</v>
      </c>
      <c r="E40" s="239">
        <v>2014</v>
      </c>
      <c r="F40" s="239">
        <v>2015</v>
      </c>
      <c r="G40" s="239">
        <v>2016</v>
      </c>
      <c r="H40" s="239">
        <v>2017</v>
      </c>
      <c r="I40" s="239">
        <v>2018</v>
      </c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66"/>
    </row>
    <row r="41" spans="2:21" ht="9" customHeight="1" x14ac:dyDescent="0.2">
      <c r="B41" s="64"/>
      <c r="C41" s="281" t="s">
        <v>131</v>
      </c>
      <c r="D41" s="278">
        <v>15405</v>
      </c>
      <c r="E41" s="241">
        <v>14961</v>
      </c>
      <c r="F41" s="241">
        <v>14535</v>
      </c>
      <c r="G41" s="241">
        <v>14343</v>
      </c>
      <c r="H41" s="241">
        <v>14767</v>
      </c>
      <c r="I41" s="241">
        <v>14535</v>
      </c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66"/>
    </row>
    <row r="42" spans="2:21" ht="9" customHeight="1" x14ac:dyDescent="0.2">
      <c r="B42" s="64"/>
      <c r="C42" s="281" t="s">
        <v>132</v>
      </c>
      <c r="D42" s="278">
        <v>1795</v>
      </c>
      <c r="E42" s="241">
        <v>1737</v>
      </c>
      <c r="F42" s="241">
        <v>1661</v>
      </c>
      <c r="G42" s="241">
        <v>1522</v>
      </c>
      <c r="H42" s="241">
        <v>1390</v>
      </c>
      <c r="I42" s="241">
        <v>1339</v>
      </c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66"/>
    </row>
    <row r="43" spans="2:21" ht="9" customHeight="1" x14ac:dyDescent="0.2">
      <c r="B43" s="64"/>
      <c r="C43" s="281" t="s">
        <v>133</v>
      </c>
      <c r="D43" s="278">
        <v>3341</v>
      </c>
      <c r="E43" s="241">
        <v>3287</v>
      </c>
      <c r="F43" s="241">
        <v>2946</v>
      </c>
      <c r="G43" s="241">
        <v>2828</v>
      </c>
      <c r="H43" s="241">
        <v>2785</v>
      </c>
      <c r="I43" s="241">
        <v>2867</v>
      </c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66"/>
    </row>
    <row r="44" spans="2:21" ht="9" customHeight="1" x14ac:dyDescent="0.2">
      <c r="B44" s="64"/>
      <c r="C44" s="282" t="s">
        <v>0</v>
      </c>
      <c r="D44" s="279">
        <v>20541</v>
      </c>
      <c r="E44" s="243">
        <v>19985</v>
      </c>
      <c r="F44" s="243">
        <v>19142</v>
      </c>
      <c r="G44" s="243">
        <v>18693</v>
      </c>
      <c r="H44" s="243">
        <v>18942</v>
      </c>
      <c r="I44" s="243">
        <v>18741</v>
      </c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66"/>
    </row>
    <row r="45" spans="2:21" ht="9" customHeight="1" x14ac:dyDescent="0.2">
      <c r="B45" s="64"/>
      <c r="C45" s="107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66"/>
    </row>
    <row r="46" spans="2:21" ht="9" customHeight="1" x14ac:dyDescent="0.2">
      <c r="B46" s="64"/>
      <c r="C46" s="107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66"/>
    </row>
    <row r="47" spans="2:21" ht="9" customHeight="1" x14ac:dyDescent="0.25">
      <c r="B47" s="64"/>
      <c r="C47" s="776" t="s">
        <v>351</v>
      </c>
      <c r="D47" s="777"/>
      <c r="E47" s="777"/>
      <c r="F47" s="777"/>
      <c r="G47" s="777"/>
      <c r="H47" s="777"/>
      <c r="I47" s="777"/>
      <c r="J47" s="778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66"/>
    </row>
    <row r="48" spans="2:21" ht="9" customHeight="1" x14ac:dyDescent="0.2">
      <c r="B48" s="64"/>
      <c r="C48" s="280" t="s">
        <v>122</v>
      </c>
      <c r="D48" s="267" t="s">
        <v>134</v>
      </c>
      <c r="E48" s="239" t="s">
        <v>35</v>
      </c>
      <c r="F48" s="239" t="s">
        <v>124</v>
      </c>
      <c r="G48" s="239" t="s">
        <v>126</v>
      </c>
      <c r="H48" s="239" t="s">
        <v>127</v>
      </c>
      <c r="I48" s="239" t="s">
        <v>128</v>
      </c>
      <c r="J48" s="239" t="s">
        <v>135</v>
      </c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66"/>
    </row>
    <row r="49" spans="2:21" ht="9" customHeight="1" x14ac:dyDescent="0.2">
      <c r="B49" s="64"/>
      <c r="C49" s="285" t="s">
        <v>136</v>
      </c>
      <c r="D49" s="283">
        <v>44.36</v>
      </c>
      <c r="E49" s="229">
        <v>52.21</v>
      </c>
      <c r="F49" s="229">
        <v>52.43</v>
      </c>
      <c r="G49" s="244">
        <v>54.96</v>
      </c>
      <c r="H49" s="244">
        <v>54.01</v>
      </c>
      <c r="I49" s="244">
        <v>37.57</v>
      </c>
      <c r="J49" s="244">
        <v>55.69</v>
      </c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66"/>
    </row>
    <row r="50" spans="2:21" ht="9" customHeight="1" x14ac:dyDescent="0.2">
      <c r="B50" s="64"/>
      <c r="C50" s="285" t="s">
        <v>137</v>
      </c>
      <c r="D50" s="283">
        <v>42.87</v>
      </c>
      <c r="E50" s="229">
        <v>51.42</v>
      </c>
      <c r="F50" s="229">
        <v>49.9</v>
      </c>
      <c r="G50" s="244">
        <v>56.7</v>
      </c>
      <c r="H50" s="244">
        <v>52.42</v>
      </c>
      <c r="I50" s="244">
        <v>33.979999999999997</v>
      </c>
      <c r="J50" s="244">
        <v>55.82</v>
      </c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66"/>
    </row>
    <row r="51" spans="2:21" ht="9" customHeight="1" x14ac:dyDescent="0.2">
      <c r="B51" s="64"/>
      <c r="C51" s="285" t="s">
        <v>138</v>
      </c>
      <c r="D51" s="283">
        <v>39.93</v>
      </c>
      <c r="E51" s="229">
        <v>48.78</v>
      </c>
      <c r="F51" s="229">
        <v>45.28</v>
      </c>
      <c r="G51" s="244">
        <v>55.93</v>
      </c>
      <c r="H51" s="244">
        <v>47.62</v>
      </c>
      <c r="I51" s="244">
        <v>34.86</v>
      </c>
      <c r="J51" s="244">
        <v>51.74</v>
      </c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66"/>
    </row>
    <row r="52" spans="2:21" ht="9" customHeight="1" x14ac:dyDescent="0.2">
      <c r="B52" s="64"/>
      <c r="C52" s="285" t="s">
        <v>139</v>
      </c>
      <c r="D52" s="283">
        <v>39.19</v>
      </c>
      <c r="E52" s="229">
        <v>46.92</v>
      </c>
      <c r="F52" s="229">
        <v>45</v>
      </c>
      <c r="G52" s="244">
        <v>52.81</v>
      </c>
      <c r="H52" s="244">
        <v>46.39</v>
      </c>
      <c r="I52" s="244">
        <v>31.2</v>
      </c>
      <c r="J52" s="244">
        <v>50.91</v>
      </c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66"/>
    </row>
    <row r="53" spans="2:21" ht="9" customHeight="1" x14ac:dyDescent="0.2">
      <c r="B53" s="64"/>
      <c r="C53" s="285" t="s">
        <v>140</v>
      </c>
      <c r="D53" s="283">
        <v>38.590000000000003</v>
      </c>
      <c r="E53" s="229">
        <v>46.84</v>
      </c>
      <c r="F53" s="229">
        <v>43.42</v>
      </c>
      <c r="G53" s="244">
        <v>53.64</v>
      </c>
      <c r="H53" s="244">
        <v>47.17</v>
      </c>
      <c r="I53" s="244">
        <v>33.1</v>
      </c>
      <c r="J53" s="244">
        <v>48.59</v>
      </c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66"/>
    </row>
    <row r="54" spans="2:21" ht="9" customHeight="1" x14ac:dyDescent="0.2">
      <c r="B54" s="64"/>
      <c r="C54" s="285" t="s">
        <v>141</v>
      </c>
      <c r="D54" s="283">
        <v>38.81</v>
      </c>
      <c r="E54" s="229">
        <v>46.52</v>
      </c>
      <c r="F54" s="229">
        <v>43.57</v>
      </c>
      <c r="G54" s="244">
        <v>52.29</v>
      </c>
      <c r="H54" s="244">
        <v>47.88</v>
      </c>
      <c r="I54" s="244">
        <v>32.57</v>
      </c>
      <c r="J54" s="244">
        <v>48.49</v>
      </c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66"/>
    </row>
    <row r="55" spans="2:21" ht="9" customHeight="1" x14ac:dyDescent="0.2">
      <c r="B55" s="64"/>
      <c r="C55" s="286" t="s">
        <v>142</v>
      </c>
      <c r="D55" s="284">
        <v>-0.12509999999999999</v>
      </c>
      <c r="E55" s="245">
        <v>-0.109</v>
      </c>
      <c r="F55" s="245">
        <v>-0.16900000000000001</v>
      </c>
      <c r="G55" s="245">
        <v>-4.8599999999999997E-2</v>
      </c>
      <c r="H55" s="245">
        <v>-0.1135</v>
      </c>
      <c r="I55" s="245">
        <v>-0.1331</v>
      </c>
      <c r="J55" s="245">
        <v>-0.12920000000000001</v>
      </c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66"/>
    </row>
    <row r="56" spans="2:21" ht="9" customHeight="1" x14ac:dyDescent="0.2">
      <c r="B56" s="64"/>
      <c r="C56" s="286" t="s">
        <v>143</v>
      </c>
      <c r="D56" s="284">
        <v>5.7000000000000002E-3</v>
      </c>
      <c r="E56" s="245">
        <v>-6.7999999999999996E-3</v>
      </c>
      <c r="F56" s="245">
        <v>3.3999999999999998E-3</v>
      </c>
      <c r="G56" s="245">
        <v>-2.52E-2</v>
      </c>
      <c r="H56" s="245">
        <v>1.4999999999999999E-2</v>
      </c>
      <c r="I56" s="245">
        <v>-1.6E-2</v>
      </c>
      <c r="J56" s="245">
        <v>-2E-3</v>
      </c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66"/>
    </row>
    <row r="57" spans="2:21" ht="9" customHeight="1" x14ac:dyDescent="0.2">
      <c r="B57" s="64"/>
      <c r="C57" s="107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66"/>
    </row>
    <row r="58" spans="2:21" ht="9" customHeight="1" x14ac:dyDescent="0.2">
      <c r="B58" s="64"/>
      <c r="C58" s="107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66"/>
    </row>
    <row r="59" spans="2:21" ht="9.75" customHeight="1" x14ac:dyDescent="0.2">
      <c r="B59" s="64"/>
      <c r="C59" s="708" t="s">
        <v>352</v>
      </c>
      <c r="D59" s="692"/>
      <c r="E59" s="692"/>
      <c r="F59" s="692"/>
      <c r="G59" s="692"/>
      <c r="H59" s="692"/>
      <c r="I59" s="69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66"/>
    </row>
    <row r="60" spans="2:21" ht="9" customHeight="1" x14ac:dyDescent="0.2">
      <c r="B60" s="64"/>
      <c r="C60" s="238" t="s">
        <v>353</v>
      </c>
      <c r="D60" s="239">
        <v>2013</v>
      </c>
      <c r="E60" s="239">
        <v>2014</v>
      </c>
      <c r="F60" s="239">
        <v>2015</v>
      </c>
      <c r="G60" s="239">
        <v>2016</v>
      </c>
      <c r="H60" s="239">
        <v>2017</v>
      </c>
      <c r="I60" s="239">
        <v>2018</v>
      </c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66"/>
    </row>
    <row r="61" spans="2:21" ht="9" customHeight="1" x14ac:dyDescent="0.2">
      <c r="B61" s="64"/>
      <c r="C61" s="240" t="s">
        <v>354</v>
      </c>
      <c r="D61" s="246">
        <v>769</v>
      </c>
      <c r="E61" s="246">
        <v>669</v>
      </c>
      <c r="F61" s="246">
        <v>629</v>
      </c>
      <c r="G61" s="246">
        <v>680</v>
      </c>
      <c r="H61" s="246">
        <v>618</v>
      </c>
      <c r="I61" s="246">
        <v>596</v>
      </c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66"/>
    </row>
    <row r="62" spans="2:21" ht="9" customHeight="1" x14ac:dyDescent="0.2">
      <c r="B62" s="64"/>
      <c r="C62" s="240" t="s">
        <v>355</v>
      </c>
      <c r="D62" s="241">
        <v>16945</v>
      </c>
      <c r="E62" s="241">
        <v>16534</v>
      </c>
      <c r="F62" s="241">
        <v>15739</v>
      </c>
      <c r="G62" s="241">
        <v>15235</v>
      </c>
      <c r="H62" s="241">
        <v>15451</v>
      </c>
      <c r="I62" s="241">
        <v>15184</v>
      </c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66"/>
    </row>
    <row r="63" spans="2:21" ht="9" customHeight="1" x14ac:dyDescent="0.2">
      <c r="B63" s="64"/>
      <c r="C63" s="242" t="s">
        <v>0</v>
      </c>
      <c r="D63" s="243">
        <v>17714</v>
      </c>
      <c r="E63" s="243">
        <v>17203</v>
      </c>
      <c r="F63" s="243">
        <v>16368</v>
      </c>
      <c r="G63" s="243">
        <v>15915</v>
      </c>
      <c r="H63" s="243">
        <v>16069</v>
      </c>
      <c r="I63" s="243">
        <v>15780</v>
      </c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66"/>
    </row>
    <row r="64" spans="2:21" ht="9" customHeight="1" x14ac:dyDescent="0.2">
      <c r="B64" s="64"/>
      <c r="C64" s="99"/>
      <c r="D64" s="94"/>
      <c r="E64" s="94"/>
      <c r="F64" s="94"/>
      <c r="G64" s="94"/>
      <c r="H64" s="94"/>
      <c r="I64" s="94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66"/>
    </row>
    <row r="65" spans="2:21" ht="9" customHeight="1" x14ac:dyDescent="0.2">
      <c r="B65" s="64"/>
      <c r="C65" s="238" t="s">
        <v>356</v>
      </c>
      <c r="D65" s="239">
        <v>2013</v>
      </c>
      <c r="E65" s="239">
        <v>2014</v>
      </c>
      <c r="F65" s="239">
        <v>2015</v>
      </c>
      <c r="G65" s="239">
        <v>2016</v>
      </c>
      <c r="H65" s="239">
        <v>2017</v>
      </c>
      <c r="I65" s="239">
        <v>2018</v>
      </c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66"/>
    </row>
    <row r="66" spans="2:21" ht="9" customHeight="1" x14ac:dyDescent="0.2">
      <c r="B66" s="64"/>
      <c r="C66" s="240" t="s">
        <v>354</v>
      </c>
      <c r="D66" s="241">
        <v>2103</v>
      </c>
      <c r="E66" s="241">
        <v>2093</v>
      </c>
      <c r="F66" s="241">
        <v>2112</v>
      </c>
      <c r="G66" s="241">
        <v>2159</v>
      </c>
      <c r="H66" s="241">
        <v>2217</v>
      </c>
      <c r="I66" s="241">
        <v>2175</v>
      </c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66"/>
    </row>
    <row r="67" spans="2:21" ht="9" customHeight="1" x14ac:dyDescent="0.2">
      <c r="B67" s="64"/>
      <c r="C67" s="240" t="s">
        <v>355</v>
      </c>
      <c r="D67" s="246">
        <v>724</v>
      </c>
      <c r="E67" s="246">
        <v>689</v>
      </c>
      <c r="F67" s="246">
        <v>662</v>
      </c>
      <c r="G67" s="246">
        <v>619</v>
      </c>
      <c r="H67" s="246">
        <v>656</v>
      </c>
      <c r="I67" s="246">
        <v>786</v>
      </c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66"/>
    </row>
    <row r="68" spans="2:21" ht="9" customHeight="1" x14ac:dyDescent="0.2">
      <c r="B68" s="64"/>
      <c r="C68" s="242" t="s">
        <v>0</v>
      </c>
      <c r="D68" s="243">
        <v>2827</v>
      </c>
      <c r="E68" s="243">
        <v>2782</v>
      </c>
      <c r="F68" s="243">
        <v>2774</v>
      </c>
      <c r="G68" s="243">
        <v>2778</v>
      </c>
      <c r="H68" s="243">
        <v>2873</v>
      </c>
      <c r="I68" s="243">
        <v>2961</v>
      </c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66"/>
    </row>
    <row r="69" spans="2:21" ht="9" customHeight="1" x14ac:dyDescent="0.2">
      <c r="B69" s="64"/>
      <c r="C69" s="320"/>
      <c r="D69" s="660"/>
      <c r="E69" s="660"/>
      <c r="F69" s="660"/>
      <c r="G69" s="660"/>
      <c r="H69" s="660"/>
      <c r="I69" s="660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66"/>
    </row>
    <row r="70" spans="2:21" ht="9" customHeight="1" x14ac:dyDescent="0.2">
      <c r="B70" s="64"/>
      <c r="C70" s="320"/>
      <c r="D70" s="660"/>
      <c r="E70" s="660"/>
      <c r="F70" s="660"/>
      <c r="G70" s="660"/>
      <c r="H70" s="660"/>
      <c r="I70" s="660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66"/>
    </row>
    <row r="71" spans="2:21" ht="10.5" customHeight="1" x14ac:dyDescent="0.25">
      <c r="B71" s="64"/>
      <c r="C71" s="763" t="s">
        <v>1688</v>
      </c>
      <c r="D71" s="764"/>
      <c r="E71" s="764"/>
      <c r="F71" s="764"/>
      <c r="G71" s="764"/>
      <c r="H71" s="764"/>
      <c r="I71" s="764"/>
      <c r="J71" s="764"/>
      <c r="K71" s="764"/>
      <c r="L71" s="764"/>
      <c r="M71" s="764"/>
      <c r="N71" s="764"/>
      <c r="O71" s="764"/>
      <c r="P71" s="764"/>
      <c r="Q71" s="764"/>
      <c r="R71" s="764"/>
      <c r="S71" s="764"/>
      <c r="T71" s="765"/>
      <c r="U71" s="66"/>
    </row>
    <row r="72" spans="2:21" ht="9" customHeight="1" x14ac:dyDescent="0.2">
      <c r="B72" s="64"/>
      <c r="C72" s="749" t="s">
        <v>1666</v>
      </c>
      <c r="D72" s="759"/>
      <c r="E72" s="760"/>
      <c r="F72" s="758" t="s">
        <v>124</v>
      </c>
      <c r="G72" s="758"/>
      <c r="H72" s="692"/>
      <c r="I72" s="762" t="s">
        <v>126</v>
      </c>
      <c r="J72" s="758"/>
      <c r="K72" s="705"/>
      <c r="L72" s="758" t="s">
        <v>127</v>
      </c>
      <c r="M72" s="758"/>
      <c r="N72" s="692"/>
      <c r="O72" s="762" t="s">
        <v>128</v>
      </c>
      <c r="P72" s="758"/>
      <c r="Q72" s="705"/>
      <c r="R72" s="758" t="s">
        <v>1667</v>
      </c>
      <c r="S72" s="758"/>
      <c r="T72" s="693"/>
      <c r="U72" s="66"/>
    </row>
    <row r="73" spans="2:21" ht="9" customHeight="1" x14ac:dyDescent="0.2">
      <c r="B73" s="64"/>
      <c r="C73" s="761"/>
      <c r="D73" s="759"/>
      <c r="E73" s="760"/>
      <c r="F73" s="661">
        <v>2017</v>
      </c>
      <c r="G73" s="662">
        <v>2018</v>
      </c>
      <c r="H73" s="663" t="s">
        <v>1668</v>
      </c>
      <c r="I73" s="664">
        <v>2017</v>
      </c>
      <c r="J73" s="662">
        <v>2018</v>
      </c>
      <c r="K73" s="665" t="s">
        <v>1668</v>
      </c>
      <c r="L73" s="661">
        <v>2017</v>
      </c>
      <c r="M73" s="662">
        <v>2018</v>
      </c>
      <c r="N73" s="663" t="s">
        <v>1668</v>
      </c>
      <c r="O73" s="664">
        <v>2017</v>
      </c>
      <c r="P73" s="662">
        <v>2018</v>
      </c>
      <c r="Q73" s="665" t="s">
        <v>1668</v>
      </c>
      <c r="R73" s="661">
        <v>2017</v>
      </c>
      <c r="S73" s="662">
        <v>2018</v>
      </c>
      <c r="T73" s="666" t="s">
        <v>1668</v>
      </c>
      <c r="U73" s="66"/>
    </row>
    <row r="74" spans="2:21" ht="10.5" customHeight="1" x14ac:dyDescent="0.2">
      <c r="B74" s="64"/>
      <c r="C74" s="750" t="s">
        <v>1669</v>
      </c>
      <c r="D74" s="751"/>
      <c r="E74" s="752"/>
      <c r="F74" s="667">
        <v>251</v>
      </c>
      <c r="G74" s="668">
        <v>267</v>
      </c>
      <c r="H74" s="669">
        <f>(G74-F74)/F74</f>
        <v>6.3745019920318724E-2</v>
      </c>
      <c r="I74" s="670">
        <v>240</v>
      </c>
      <c r="J74" s="668">
        <v>224</v>
      </c>
      <c r="K74" s="671">
        <f t="shared" ref="K74:K96" si="0">(J74-I74)/I74</f>
        <v>-6.6666666666666666E-2</v>
      </c>
      <c r="L74" s="667">
        <v>391</v>
      </c>
      <c r="M74" s="668">
        <v>388</v>
      </c>
      <c r="N74" s="669">
        <f t="shared" ref="N74:N96" si="1">(M74-L74)/L74</f>
        <v>-7.6726342710997444E-3</v>
      </c>
      <c r="O74" s="670">
        <v>172</v>
      </c>
      <c r="P74" s="668">
        <v>158</v>
      </c>
      <c r="Q74" s="671">
        <f t="shared" ref="Q74:Q96" si="2">(P74-O74)/O74</f>
        <v>-8.1395348837209308E-2</v>
      </c>
      <c r="R74" s="667">
        <v>336</v>
      </c>
      <c r="S74" s="668">
        <v>302</v>
      </c>
      <c r="T74" s="672">
        <f t="shared" ref="T74:T96" si="3">(S74-R74)/R74</f>
        <v>-0.10119047619047619</v>
      </c>
      <c r="U74" s="66"/>
    </row>
    <row r="75" spans="2:21" ht="10.5" customHeight="1" x14ac:dyDescent="0.2">
      <c r="B75" s="64"/>
      <c r="C75" s="750" t="s">
        <v>1670</v>
      </c>
      <c r="D75" s="751"/>
      <c r="E75" s="752"/>
      <c r="F75" s="590">
        <v>121</v>
      </c>
      <c r="G75" s="592">
        <v>73</v>
      </c>
      <c r="H75" s="669">
        <f>(G75-F75)/F75</f>
        <v>-0.39669421487603307</v>
      </c>
      <c r="I75" s="188">
        <v>245</v>
      </c>
      <c r="J75" s="592">
        <v>190</v>
      </c>
      <c r="K75" s="671">
        <f t="shared" si="0"/>
        <v>-0.22448979591836735</v>
      </c>
      <c r="L75" s="590">
        <v>192</v>
      </c>
      <c r="M75" s="592">
        <v>193</v>
      </c>
      <c r="N75" s="669">
        <f t="shared" si="1"/>
        <v>5.208333333333333E-3</v>
      </c>
      <c r="O75" s="188">
        <v>92</v>
      </c>
      <c r="P75" s="592">
        <v>71</v>
      </c>
      <c r="Q75" s="671">
        <f t="shared" si="2"/>
        <v>-0.22826086956521738</v>
      </c>
      <c r="R75" s="590">
        <v>162</v>
      </c>
      <c r="S75" s="592">
        <v>165</v>
      </c>
      <c r="T75" s="672">
        <f t="shared" si="3"/>
        <v>1.8518518518518517E-2</v>
      </c>
      <c r="U75" s="66"/>
    </row>
    <row r="76" spans="2:21" ht="10.5" customHeight="1" x14ac:dyDescent="0.2">
      <c r="B76" s="64"/>
      <c r="C76" s="750" t="s">
        <v>1671</v>
      </c>
      <c r="D76" s="751"/>
      <c r="E76" s="752"/>
      <c r="F76" s="590">
        <v>3</v>
      </c>
      <c r="G76" s="592">
        <v>3</v>
      </c>
      <c r="H76" s="669">
        <f t="shared" ref="H76:H96" si="4">(G76-F76)/F76</f>
        <v>0</v>
      </c>
      <c r="I76" s="188">
        <v>2</v>
      </c>
      <c r="J76" s="592">
        <v>1</v>
      </c>
      <c r="K76" s="671">
        <f t="shared" si="0"/>
        <v>-0.5</v>
      </c>
      <c r="L76" s="590">
        <v>3</v>
      </c>
      <c r="M76" s="592">
        <v>3</v>
      </c>
      <c r="N76" s="669">
        <f t="shared" si="1"/>
        <v>0</v>
      </c>
      <c r="O76" s="188">
        <v>1</v>
      </c>
      <c r="P76" s="592">
        <v>3</v>
      </c>
      <c r="Q76" s="671">
        <f t="shared" si="2"/>
        <v>2</v>
      </c>
      <c r="R76" s="590">
        <v>1</v>
      </c>
      <c r="S76" s="592">
        <v>4</v>
      </c>
      <c r="T76" s="672">
        <f t="shared" si="3"/>
        <v>3</v>
      </c>
      <c r="U76" s="66"/>
    </row>
    <row r="77" spans="2:21" ht="10.5" customHeight="1" x14ac:dyDescent="0.2">
      <c r="B77" s="64"/>
      <c r="C77" s="750" t="s">
        <v>1672</v>
      </c>
      <c r="D77" s="751"/>
      <c r="E77" s="752"/>
      <c r="F77" s="102">
        <v>1052</v>
      </c>
      <c r="G77" s="95">
        <v>1152</v>
      </c>
      <c r="H77" s="669">
        <f t="shared" si="4"/>
        <v>9.5057034220532313E-2</v>
      </c>
      <c r="I77" s="673">
        <v>1348</v>
      </c>
      <c r="J77" s="95">
        <v>1387</v>
      </c>
      <c r="K77" s="671">
        <f t="shared" si="0"/>
        <v>2.8931750741839762E-2</v>
      </c>
      <c r="L77" s="590">
        <v>683</v>
      </c>
      <c r="M77" s="592">
        <v>657</v>
      </c>
      <c r="N77" s="669">
        <f t="shared" si="1"/>
        <v>-3.8067349926793559E-2</v>
      </c>
      <c r="O77" s="188">
        <v>278</v>
      </c>
      <c r="P77" s="592">
        <v>243</v>
      </c>
      <c r="Q77" s="671">
        <f t="shared" si="2"/>
        <v>-0.12589928057553956</v>
      </c>
      <c r="R77" s="590">
        <v>314</v>
      </c>
      <c r="S77" s="592">
        <v>320</v>
      </c>
      <c r="T77" s="672">
        <f t="shared" si="3"/>
        <v>1.9108280254777069E-2</v>
      </c>
      <c r="U77" s="66"/>
    </row>
    <row r="78" spans="2:21" ht="10.5" customHeight="1" x14ac:dyDescent="0.2">
      <c r="B78" s="64"/>
      <c r="C78" s="750" t="s">
        <v>1673</v>
      </c>
      <c r="D78" s="751"/>
      <c r="E78" s="752"/>
      <c r="F78" s="590">
        <v>3</v>
      </c>
      <c r="G78" s="592">
        <v>3</v>
      </c>
      <c r="H78" s="669">
        <f t="shared" si="4"/>
        <v>0</v>
      </c>
      <c r="I78" s="188">
        <v>28</v>
      </c>
      <c r="J78" s="592">
        <v>16</v>
      </c>
      <c r="K78" s="671">
        <f t="shared" si="0"/>
        <v>-0.42857142857142855</v>
      </c>
      <c r="L78" s="590">
        <v>5</v>
      </c>
      <c r="M78" s="592">
        <v>1</v>
      </c>
      <c r="N78" s="669">
        <f t="shared" si="1"/>
        <v>-0.8</v>
      </c>
      <c r="O78" s="188">
        <v>21</v>
      </c>
      <c r="P78" s="592">
        <v>17</v>
      </c>
      <c r="Q78" s="671">
        <f t="shared" si="2"/>
        <v>-0.19047619047619047</v>
      </c>
      <c r="R78" s="590">
        <v>0</v>
      </c>
      <c r="S78" s="592">
        <v>5</v>
      </c>
      <c r="T78" s="672" t="s">
        <v>36</v>
      </c>
      <c r="U78" s="66"/>
    </row>
    <row r="79" spans="2:21" ht="10.5" customHeight="1" x14ac:dyDescent="0.2">
      <c r="B79" s="64"/>
      <c r="C79" s="750" t="s">
        <v>1674</v>
      </c>
      <c r="D79" s="751"/>
      <c r="E79" s="752"/>
      <c r="F79" s="590">
        <v>77</v>
      </c>
      <c r="G79" s="592">
        <v>74</v>
      </c>
      <c r="H79" s="669">
        <f t="shared" si="4"/>
        <v>-3.896103896103896E-2</v>
      </c>
      <c r="I79" s="188">
        <v>78</v>
      </c>
      <c r="J79" s="592">
        <v>88</v>
      </c>
      <c r="K79" s="671">
        <f t="shared" si="0"/>
        <v>0.12820512820512819</v>
      </c>
      <c r="L79" s="590">
        <v>72</v>
      </c>
      <c r="M79" s="592">
        <v>71</v>
      </c>
      <c r="N79" s="669">
        <f t="shared" si="1"/>
        <v>-1.3888888888888888E-2</v>
      </c>
      <c r="O79" s="188">
        <v>8</v>
      </c>
      <c r="P79" s="592">
        <v>10</v>
      </c>
      <c r="Q79" s="671">
        <f t="shared" si="2"/>
        <v>0.25</v>
      </c>
      <c r="R79" s="590">
        <v>62</v>
      </c>
      <c r="S79" s="592">
        <v>65</v>
      </c>
      <c r="T79" s="672">
        <f t="shared" si="3"/>
        <v>4.8387096774193547E-2</v>
      </c>
      <c r="U79" s="66"/>
    </row>
    <row r="80" spans="2:21" ht="10.5" customHeight="1" x14ac:dyDescent="0.2">
      <c r="B80" s="64"/>
      <c r="C80" s="750" t="s">
        <v>145</v>
      </c>
      <c r="D80" s="751"/>
      <c r="E80" s="752"/>
      <c r="F80" s="590">
        <v>310</v>
      </c>
      <c r="G80" s="592">
        <v>280</v>
      </c>
      <c r="H80" s="669">
        <f t="shared" si="4"/>
        <v>-9.6774193548387094E-2</v>
      </c>
      <c r="I80" s="188">
        <v>462</v>
      </c>
      <c r="J80" s="592">
        <v>404</v>
      </c>
      <c r="K80" s="671">
        <f t="shared" si="0"/>
        <v>-0.12554112554112554</v>
      </c>
      <c r="L80" s="590">
        <v>261</v>
      </c>
      <c r="M80" s="592">
        <v>288</v>
      </c>
      <c r="N80" s="669">
        <f t="shared" si="1"/>
        <v>0.10344827586206896</v>
      </c>
      <c r="O80" s="188">
        <v>97</v>
      </c>
      <c r="P80" s="592">
        <v>89</v>
      </c>
      <c r="Q80" s="671">
        <f t="shared" si="2"/>
        <v>-8.247422680412371E-2</v>
      </c>
      <c r="R80" s="590">
        <v>177</v>
      </c>
      <c r="S80" s="592">
        <v>163</v>
      </c>
      <c r="T80" s="672">
        <f t="shared" si="3"/>
        <v>-7.909604519774012E-2</v>
      </c>
      <c r="U80" s="66"/>
    </row>
    <row r="81" spans="2:21" ht="10.5" customHeight="1" x14ac:dyDescent="0.2">
      <c r="B81" s="64"/>
      <c r="C81" s="750" t="s">
        <v>1675</v>
      </c>
      <c r="D81" s="751"/>
      <c r="E81" s="752"/>
      <c r="F81" s="590">
        <v>317</v>
      </c>
      <c r="G81" s="592">
        <v>322</v>
      </c>
      <c r="H81" s="669">
        <f t="shared" si="4"/>
        <v>1.5772870662460567E-2</v>
      </c>
      <c r="I81" s="188">
        <v>551</v>
      </c>
      <c r="J81" s="592">
        <v>474</v>
      </c>
      <c r="K81" s="671">
        <f t="shared" si="0"/>
        <v>-0.1397459165154265</v>
      </c>
      <c r="L81" s="590">
        <v>279</v>
      </c>
      <c r="M81" s="592">
        <v>283</v>
      </c>
      <c r="N81" s="669">
        <f t="shared" si="1"/>
        <v>1.4336917562724014E-2</v>
      </c>
      <c r="O81" s="188">
        <v>111</v>
      </c>
      <c r="P81" s="592">
        <v>117</v>
      </c>
      <c r="Q81" s="671">
        <f t="shared" si="2"/>
        <v>5.4054054054054057E-2</v>
      </c>
      <c r="R81" s="590">
        <v>187</v>
      </c>
      <c r="S81" s="592">
        <v>165</v>
      </c>
      <c r="T81" s="672">
        <f t="shared" si="3"/>
        <v>-0.11764705882352941</v>
      </c>
      <c r="U81" s="66"/>
    </row>
    <row r="82" spans="2:21" ht="10.5" customHeight="1" x14ac:dyDescent="0.2">
      <c r="B82" s="64"/>
      <c r="C82" s="750" t="s">
        <v>146</v>
      </c>
      <c r="D82" s="751"/>
      <c r="E82" s="752"/>
      <c r="F82" s="590">
        <v>174</v>
      </c>
      <c r="G82" s="592">
        <v>160</v>
      </c>
      <c r="H82" s="669">
        <f t="shared" si="4"/>
        <v>-8.0459770114942528E-2</v>
      </c>
      <c r="I82" s="188">
        <v>383</v>
      </c>
      <c r="J82" s="592">
        <v>352</v>
      </c>
      <c r="K82" s="671">
        <f t="shared" si="0"/>
        <v>-8.0939947780678853E-2</v>
      </c>
      <c r="L82" s="590">
        <v>158</v>
      </c>
      <c r="M82" s="592">
        <v>137</v>
      </c>
      <c r="N82" s="669">
        <f t="shared" si="1"/>
        <v>-0.13291139240506328</v>
      </c>
      <c r="O82" s="188">
        <v>64</v>
      </c>
      <c r="P82" s="592">
        <v>73</v>
      </c>
      <c r="Q82" s="671">
        <f t="shared" si="2"/>
        <v>0.140625</v>
      </c>
      <c r="R82" s="590">
        <v>142</v>
      </c>
      <c r="S82" s="592">
        <v>110</v>
      </c>
      <c r="T82" s="672">
        <f t="shared" si="3"/>
        <v>-0.22535211267605634</v>
      </c>
      <c r="U82" s="66"/>
    </row>
    <row r="83" spans="2:21" ht="10.5" customHeight="1" x14ac:dyDescent="0.2">
      <c r="B83" s="64"/>
      <c r="C83" s="750" t="s">
        <v>1676</v>
      </c>
      <c r="D83" s="751"/>
      <c r="E83" s="752"/>
      <c r="F83" s="590">
        <v>148</v>
      </c>
      <c r="G83" s="592">
        <v>167</v>
      </c>
      <c r="H83" s="669">
        <f t="shared" si="4"/>
        <v>0.12837837837837837</v>
      </c>
      <c r="I83" s="188">
        <v>258</v>
      </c>
      <c r="J83" s="592">
        <v>220</v>
      </c>
      <c r="K83" s="671">
        <f t="shared" si="0"/>
        <v>-0.14728682170542637</v>
      </c>
      <c r="L83" s="590">
        <v>114</v>
      </c>
      <c r="M83" s="592">
        <v>107</v>
      </c>
      <c r="N83" s="669">
        <f t="shared" si="1"/>
        <v>-6.1403508771929821E-2</v>
      </c>
      <c r="O83" s="188">
        <v>44</v>
      </c>
      <c r="P83" s="592">
        <v>44</v>
      </c>
      <c r="Q83" s="671">
        <f t="shared" si="2"/>
        <v>0</v>
      </c>
      <c r="R83" s="590">
        <v>111</v>
      </c>
      <c r="S83" s="592">
        <v>83</v>
      </c>
      <c r="T83" s="672">
        <f t="shared" si="3"/>
        <v>-0.25225225225225223</v>
      </c>
      <c r="U83" s="66"/>
    </row>
    <row r="84" spans="2:21" ht="10.5" customHeight="1" x14ac:dyDescent="0.2">
      <c r="B84" s="64"/>
      <c r="C84" s="750" t="s">
        <v>1677</v>
      </c>
      <c r="D84" s="751"/>
      <c r="E84" s="752"/>
      <c r="F84" s="590">
        <v>14</v>
      </c>
      <c r="G84" s="592">
        <v>24</v>
      </c>
      <c r="H84" s="669">
        <f t="shared" si="4"/>
        <v>0.7142857142857143</v>
      </c>
      <c r="I84" s="188">
        <v>44</v>
      </c>
      <c r="J84" s="592">
        <v>39</v>
      </c>
      <c r="K84" s="671">
        <f t="shared" si="0"/>
        <v>-0.11363636363636363</v>
      </c>
      <c r="L84" s="590">
        <v>12</v>
      </c>
      <c r="M84" s="592">
        <v>19</v>
      </c>
      <c r="N84" s="669">
        <f t="shared" si="1"/>
        <v>0.58333333333333337</v>
      </c>
      <c r="O84" s="188">
        <v>9</v>
      </c>
      <c r="P84" s="592">
        <v>9</v>
      </c>
      <c r="Q84" s="671">
        <f t="shared" si="2"/>
        <v>0</v>
      </c>
      <c r="R84" s="590">
        <v>18</v>
      </c>
      <c r="S84" s="592">
        <v>11</v>
      </c>
      <c r="T84" s="672">
        <f t="shared" si="3"/>
        <v>-0.3888888888888889</v>
      </c>
      <c r="U84" s="66"/>
    </row>
    <row r="85" spans="2:21" ht="10.5" customHeight="1" x14ac:dyDescent="0.2">
      <c r="B85" s="64"/>
      <c r="C85" s="750" t="s">
        <v>1678</v>
      </c>
      <c r="D85" s="751"/>
      <c r="E85" s="752"/>
      <c r="F85" s="590">
        <v>33</v>
      </c>
      <c r="G85" s="592">
        <v>26</v>
      </c>
      <c r="H85" s="669">
        <f t="shared" si="4"/>
        <v>-0.21212121212121213</v>
      </c>
      <c r="I85" s="188">
        <v>39</v>
      </c>
      <c r="J85" s="592">
        <v>24</v>
      </c>
      <c r="K85" s="671">
        <f t="shared" si="0"/>
        <v>-0.38461538461538464</v>
      </c>
      <c r="L85" s="590">
        <v>20</v>
      </c>
      <c r="M85" s="592">
        <v>15</v>
      </c>
      <c r="N85" s="669">
        <f t="shared" si="1"/>
        <v>-0.25</v>
      </c>
      <c r="O85" s="188">
        <v>7</v>
      </c>
      <c r="P85" s="592">
        <v>9</v>
      </c>
      <c r="Q85" s="671">
        <f t="shared" si="2"/>
        <v>0.2857142857142857</v>
      </c>
      <c r="R85" s="590">
        <v>14</v>
      </c>
      <c r="S85" s="592">
        <v>18</v>
      </c>
      <c r="T85" s="672">
        <f t="shared" si="3"/>
        <v>0.2857142857142857</v>
      </c>
      <c r="U85" s="66"/>
    </row>
    <row r="86" spans="2:21" ht="10.5" customHeight="1" x14ac:dyDescent="0.2">
      <c r="B86" s="64"/>
      <c r="C86" s="750" t="s">
        <v>1679</v>
      </c>
      <c r="D86" s="751"/>
      <c r="E86" s="752"/>
      <c r="F86" s="590">
        <v>9</v>
      </c>
      <c r="G86" s="592">
        <v>10</v>
      </c>
      <c r="H86" s="669">
        <f t="shared" si="4"/>
        <v>0.1111111111111111</v>
      </c>
      <c r="I86" s="188">
        <v>11</v>
      </c>
      <c r="J86" s="592">
        <v>15</v>
      </c>
      <c r="K86" s="671">
        <f t="shared" si="0"/>
        <v>0.36363636363636365</v>
      </c>
      <c r="L86" s="590">
        <v>21</v>
      </c>
      <c r="M86" s="592">
        <v>22</v>
      </c>
      <c r="N86" s="669">
        <f t="shared" si="1"/>
        <v>4.7619047619047616E-2</v>
      </c>
      <c r="O86" s="188">
        <v>3</v>
      </c>
      <c r="P86" s="592">
        <v>0</v>
      </c>
      <c r="Q86" s="671">
        <f t="shared" si="2"/>
        <v>-1</v>
      </c>
      <c r="R86" s="590">
        <v>7</v>
      </c>
      <c r="S86" s="592">
        <v>12</v>
      </c>
      <c r="T86" s="672">
        <f t="shared" si="3"/>
        <v>0.7142857142857143</v>
      </c>
      <c r="U86" s="66"/>
    </row>
    <row r="87" spans="2:21" ht="10.5" customHeight="1" x14ac:dyDescent="0.2">
      <c r="B87" s="64"/>
      <c r="C87" s="750" t="s">
        <v>1680</v>
      </c>
      <c r="D87" s="751"/>
      <c r="E87" s="752"/>
      <c r="F87" s="590">
        <v>34</v>
      </c>
      <c r="G87" s="592">
        <v>28</v>
      </c>
      <c r="H87" s="669">
        <f t="shared" si="4"/>
        <v>-0.17647058823529413</v>
      </c>
      <c r="I87" s="188">
        <v>54</v>
      </c>
      <c r="J87" s="592">
        <v>43</v>
      </c>
      <c r="K87" s="671">
        <f t="shared" si="0"/>
        <v>-0.20370370370370369</v>
      </c>
      <c r="L87" s="590">
        <v>34</v>
      </c>
      <c r="M87" s="592">
        <v>26</v>
      </c>
      <c r="N87" s="669">
        <f t="shared" si="1"/>
        <v>-0.23529411764705882</v>
      </c>
      <c r="O87" s="188">
        <v>9</v>
      </c>
      <c r="P87" s="592">
        <v>12</v>
      </c>
      <c r="Q87" s="671">
        <f t="shared" si="2"/>
        <v>0.33333333333333331</v>
      </c>
      <c r="R87" s="590">
        <v>15</v>
      </c>
      <c r="S87" s="592">
        <v>12</v>
      </c>
      <c r="T87" s="672">
        <f t="shared" si="3"/>
        <v>-0.2</v>
      </c>
      <c r="U87" s="66"/>
    </row>
    <row r="88" spans="2:21" ht="10.5" customHeight="1" x14ac:dyDescent="0.2">
      <c r="B88" s="64"/>
      <c r="C88" s="750" t="s">
        <v>1681</v>
      </c>
      <c r="D88" s="751"/>
      <c r="E88" s="752"/>
      <c r="F88" s="590">
        <v>139</v>
      </c>
      <c r="G88" s="592">
        <v>134</v>
      </c>
      <c r="H88" s="669">
        <f t="shared" si="4"/>
        <v>-3.5971223021582732E-2</v>
      </c>
      <c r="I88" s="188">
        <v>218</v>
      </c>
      <c r="J88" s="592">
        <v>199</v>
      </c>
      <c r="K88" s="671">
        <f t="shared" si="0"/>
        <v>-8.7155963302752298E-2</v>
      </c>
      <c r="L88" s="590">
        <v>75</v>
      </c>
      <c r="M88" s="592">
        <v>68</v>
      </c>
      <c r="N88" s="669">
        <f t="shared" si="1"/>
        <v>-9.3333333333333338E-2</v>
      </c>
      <c r="O88" s="188">
        <v>22</v>
      </c>
      <c r="P88" s="592">
        <v>20</v>
      </c>
      <c r="Q88" s="671">
        <f t="shared" si="2"/>
        <v>-9.0909090909090912E-2</v>
      </c>
      <c r="R88" s="590">
        <v>55</v>
      </c>
      <c r="S88" s="592">
        <v>78</v>
      </c>
      <c r="T88" s="672">
        <f t="shared" si="3"/>
        <v>0.41818181818181815</v>
      </c>
      <c r="U88" s="66"/>
    </row>
    <row r="89" spans="2:21" ht="10.5" customHeight="1" x14ac:dyDescent="0.2">
      <c r="B89" s="64"/>
      <c r="C89" s="750" t="s">
        <v>1682</v>
      </c>
      <c r="D89" s="751"/>
      <c r="E89" s="752"/>
      <c r="F89" s="590">
        <v>88</v>
      </c>
      <c r="G89" s="592">
        <v>64</v>
      </c>
      <c r="H89" s="669">
        <f t="shared" si="4"/>
        <v>-0.27272727272727271</v>
      </c>
      <c r="I89" s="188">
        <v>120</v>
      </c>
      <c r="J89" s="592">
        <v>117</v>
      </c>
      <c r="K89" s="671">
        <f t="shared" si="0"/>
        <v>-2.5000000000000001E-2</v>
      </c>
      <c r="L89" s="590">
        <v>69</v>
      </c>
      <c r="M89" s="592">
        <v>67</v>
      </c>
      <c r="N89" s="669">
        <f t="shared" si="1"/>
        <v>-2.8985507246376812E-2</v>
      </c>
      <c r="O89" s="188">
        <v>26</v>
      </c>
      <c r="P89" s="592">
        <v>23</v>
      </c>
      <c r="Q89" s="671">
        <f t="shared" si="2"/>
        <v>-0.11538461538461539</v>
      </c>
      <c r="R89" s="590">
        <v>41</v>
      </c>
      <c r="S89" s="592">
        <v>40</v>
      </c>
      <c r="T89" s="672">
        <f t="shared" si="3"/>
        <v>-2.4390243902439025E-2</v>
      </c>
      <c r="U89" s="66"/>
    </row>
    <row r="90" spans="2:21" ht="10.5" customHeight="1" x14ac:dyDescent="0.2">
      <c r="B90" s="64"/>
      <c r="C90" s="750" t="s">
        <v>1683</v>
      </c>
      <c r="D90" s="751"/>
      <c r="E90" s="752"/>
      <c r="F90" s="590">
        <v>13</v>
      </c>
      <c r="G90" s="592">
        <v>17</v>
      </c>
      <c r="H90" s="669">
        <f t="shared" si="4"/>
        <v>0.30769230769230771</v>
      </c>
      <c r="I90" s="188">
        <v>8</v>
      </c>
      <c r="J90" s="592">
        <v>9</v>
      </c>
      <c r="K90" s="671">
        <f t="shared" si="0"/>
        <v>0.125</v>
      </c>
      <c r="L90" s="590">
        <v>6</v>
      </c>
      <c r="M90" s="592">
        <v>1</v>
      </c>
      <c r="N90" s="669">
        <f t="shared" si="1"/>
        <v>-0.83333333333333337</v>
      </c>
      <c r="O90" s="188">
        <v>5</v>
      </c>
      <c r="P90" s="592">
        <v>1</v>
      </c>
      <c r="Q90" s="671">
        <f t="shared" si="2"/>
        <v>-0.8</v>
      </c>
      <c r="R90" s="590">
        <v>8</v>
      </c>
      <c r="S90" s="592">
        <v>11</v>
      </c>
      <c r="T90" s="672">
        <f t="shared" si="3"/>
        <v>0.375</v>
      </c>
      <c r="U90" s="66"/>
    </row>
    <row r="91" spans="2:21" ht="10.5" customHeight="1" x14ac:dyDescent="0.2">
      <c r="B91" s="64"/>
      <c r="C91" s="750" t="s">
        <v>1684</v>
      </c>
      <c r="D91" s="751"/>
      <c r="E91" s="752"/>
      <c r="F91" s="590">
        <v>144</v>
      </c>
      <c r="G91" s="592">
        <v>151</v>
      </c>
      <c r="H91" s="669">
        <f t="shared" si="4"/>
        <v>4.8611111111111112E-2</v>
      </c>
      <c r="I91" s="188">
        <v>378</v>
      </c>
      <c r="J91" s="592">
        <v>371</v>
      </c>
      <c r="K91" s="671">
        <f t="shared" si="0"/>
        <v>-1.8518518518518517E-2</v>
      </c>
      <c r="L91" s="590">
        <v>140</v>
      </c>
      <c r="M91" s="592">
        <v>153</v>
      </c>
      <c r="N91" s="669">
        <f t="shared" si="1"/>
        <v>9.285714285714286E-2</v>
      </c>
      <c r="O91" s="188">
        <v>49</v>
      </c>
      <c r="P91" s="592">
        <v>48</v>
      </c>
      <c r="Q91" s="671">
        <f t="shared" si="2"/>
        <v>-2.0408163265306121E-2</v>
      </c>
      <c r="R91" s="590">
        <v>55</v>
      </c>
      <c r="S91" s="592">
        <v>72</v>
      </c>
      <c r="T91" s="672">
        <f t="shared" si="3"/>
        <v>0.30909090909090908</v>
      </c>
      <c r="U91" s="66"/>
    </row>
    <row r="92" spans="2:21" ht="10.5" customHeight="1" x14ac:dyDescent="0.2">
      <c r="B92" s="64"/>
      <c r="C92" s="750" t="s">
        <v>1685</v>
      </c>
      <c r="D92" s="751"/>
      <c r="E92" s="752"/>
      <c r="F92" s="590">
        <v>33</v>
      </c>
      <c r="G92" s="592">
        <v>31</v>
      </c>
      <c r="H92" s="669">
        <f t="shared" si="4"/>
        <v>-6.0606060606060608E-2</v>
      </c>
      <c r="I92" s="188">
        <v>21</v>
      </c>
      <c r="J92" s="592">
        <v>19</v>
      </c>
      <c r="K92" s="671">
        <f t="shared" si="0"/>
        <v>-9.5238095238095233E-2</v>
      </c>
      <c r="L92" s="590">
        <v>16</v>
      </c>
      <c r="M92" s="592">
        <v>18</v>
      </c>
      <c r="N92" s="669">
        <f t="shared" si="1"/>
        <v>0.125</v>
      </c>
      <c r="O92" s="188">
        <v>14</v>
      </c>
      <c r="P92" s="592">
        <v>15</v>
      </c>
      <c r="Q92" s="671">
        <f t="shared" si="2"/>
        <v>7.1428571428571425E-2</v>
      </c>
      <c r="R92" s="590">
        <v>26</v>
      </c>
      <c r="S92" s="592">
        <v>29</v>
      </c>
      <c r="T92" s="672">
        <f t="shared" si="3"/>
        <v>0.11538461538461539</v>
      </c>
      <c r="U92" s="66"/>
    </row>
    <row r="93" spans="2:21" ht="10.5" customHeight="1" x14ac:dyDescent="0.2">
      <c r="B93" s="64"/>
      <c r="C93" s="750" t="s">
        <v>1686</v>
      </c>
      <c r="D93" s="751"/>
      <c r="E93" s="752"/>
      <c r="F93" s="590">
        <v>50</v>
      </c>
      <c r="G93" s="592">
        <v>58</v>
      </c>
      <c r="H93" s="669">
        <f t="shared" si="4"/>
        <v>0.16</v>
      </c>
      <c r="I93" s="188">
        <v>39</v>
      </c>
      <c r="J93" s="592">
        <v>58</v>
      </c>
      <c r="K93" s="671">
        <f t="shared" si="0"/>
        <v>0.48717948717948717</v>
      </c>
      <c r="L93" s="590">
        <v>54</v>
      </c>
      <c r="M93" s="592">
        <v>46</v>
      </c>
      <c r="N93" s="669">
        <f t="shared" si="1"/>
        <v>-0.14814814814814814</v>
      </c>
      <c r="O93" s="188">
        <v>14</v>
      </c>
      <c r="P93" s="592">
        <v>10</v>
      </c>
      <c r="Q93" s="671">
        <f t="shared" si="2"/>
        <v>-0.2857142857142857</v>
      </c>
      <c r="R93" s="590">
        <v>26</v>
      </c>
      <c r="S93" s="592">
        <v>28</v>
      </c>
      <c r="T93" s="672">
        <f t="shared" si="3"/>
        <v>7.6923076923076927E-2</v>
      </c>
      <c r="U93" s="66"/>
    </row>
    <row r="94" spans="2:21" ht="10.5" customHeight="1" x14ac:dyDescent="0.2">
      <c r="B94" s="64"/>
      <c r="C94" s="750" t="s">
        <v>150</v>
      </c>
      <c r="D94" s="751"/>
      <c r="E94" s="752"/>
      <c r="F94" s="590">
        <v>851</v>
      </c>
      <c r="G94" s="592">
        <v>761</v>
      </c>
      <c r="H94" s="669">
        <f t="shared" si="4"/>
        <v>-0.10575793184488837</v>
      </c>
      <c r="I94" s="673">
        <v>1310</v>
      </c>
      <c r="J94" s="95">
        <v>1399</v>
      </c>
      <c r="K94" s="671">
        <f t="shared" si="0"/>
        <v>6.793893129770992E-2</v>
      </c>
      <c r="L94" s="590">
        <v>553</v>
      </c>
      <c r="M94" s="592">
        <v>653</v>
      </c>
      <c r="N94" s="669">
        <f t="shared" si="1"/>
        <v>0.18083182640144665</v>
      </c>
      <c r="O94" s="188">
        <v>192</v>
      </c>
      <c r="P94" s="592">
        <v>186</v>
      </c>
      <c r="Q94" s="671">
        <f t="shared" si="2"/>
        <v>-3.125E-2</v>
      </c>
      <c r="R94" s="590">
        <v>305</v>
      </c>
      <c r="S94" s="592">
        <v>362</v>
      </c>
      <c r="T94" s="672">
        <f t="shared" si="3"/>
        <v>0.18688524590163935</v>
      </c>
      <c r="U94" s="66"/>
    </row>
    <row r="95" spans="2:21" ht="10.5" customHeight="1" x14ac:dyDescent="0.2">
      <c r="B95" s="64"/>
      <c r="C95" s="750" t="s">
        <v>1687</v>
      </c>
      <c r="D95" s="751"/>
      <c r="E95" s="752"/>
      <c r="F95" s="590">
        <v>643</v>
      </c>
      <c r="G95" s="592">
        <v>700</v>
      </c>
      <c r="H95" s="671">
        <f t="shared" si="4"/>
        <v>8.8646967340590979E-2</v>
      </c>
      <c r="I95" s="102">
        <v>1003</v>
      </c>
      <c r="J95" s="95">
        <v>993</v>
      </c>
      <c r="K95" s="671">
        <f t="shared" si="0"/>
        <v>-9.9700897308075773E-3</v>
      </c>
      <c r="L95" s="590">
        <v>551</v>
      </c>
      <c r="M95" s="592">
        <v>548</v>
      </c>
      <c r="N95" s="671">
        <f t="shared" si="1"/>
        <v>-5.4446460980036296E-3</v>
      </c>
      <c r="O95" s="590">
        <v>265</v>
      </c>
      <c r="P95" s="592">
        <v>311</v>
      </c>
      <c r="Q95" s="671">
        <f t="shared" si="2"/>
        <v>0.17358490566037735</v>
      </c>
      <c r="R95" s="590">
        <v>323</v>
      </c>
      <c r="S95" s="592">
        <v>315</v>
      </c>
      <c r="T95" s="672">
        <f t="shared" si="3"/>
        <v>-2.4767801857585141E-2</v>
      </c>
      <c r="U95" s="66"/>
    </row>
    <row r="96" spans="2:21" ht="9" customHeight="1" x14ac:dyDescent="0.2">
      <c r="B96" s="64"/>
      <c r="C96" s="753" t="s">
        <v>0</v>
      </c>
      <c r="D96" s="754"/>
      <c r="E96" s="755"/>
      <c r="F96" s="103">
        <f>SUM(F74:F95)</f>
        <v>4507</v>
      </c>
      <c r="G96" s="103">
        <f>SUM(G74:G95)</f>
        <v>4505</v>
      </c>
      <c r="H96" s="674">
        <f t="shared" si="4"/>
        <v>-4.4375416019525185E-4</v>
      </c>
      <c r="I96" s="103">
        <f>SUM(I74:I95)</f>
        <v>6840</v>
      </c>
      <c r="J96" s="103">
        <f>SUM(J74:J95)</f>
        <v>6642</v>
      </c>
      <c r="K96" s="674">
        <f t="shared" si="0"/>
        <v>-2.8947368421052631E-2</v>
      </c>
      <c r="L96" s="103">
        <f>SUM(L74:L95)</f>
        <v>3709</v>
      </c>
      <c r="M96" s="103">
        <f>SUM(M74:M95)</f>
        <v>3764</v>
      </c>
      <c r="N96" s="674">
        <f t="shared" si="1"/>
        <v>1.4828794823402535E-2</v>
      </c>
      <c r="O96" s="103">
        <f>SUM(O74:O95)</f>
        <v>1503</v>
      </c>
      <c r="P96" s="103">
        <f>SUM(P74:P95)</f>
        <v>1469</v>
      </c>
      <c r="Q96" s="674">
        <f t="shared" si="2"/>
        <v>-2.262142381902861E-2</v>
      </c>
      <c r="R96" s="103">
        <f>SUM(R74:R95)</f>
        <v>2385</v>
      </c>
      <c r="S96" s="103">
        <f>SUM(S74:S95)</f>
        <v>2370</v>
      </c>
      <c r="T96" s="145">
        <f t="shared" si="3"/>
        <v>-6.2893081761006293E-3</v>
      </c>
      <c r="U96" s="66"/>
    </row>
    <row r="97" spans="2:21" ht="9" customHeight="1" x14ac:dyDescent="0.2">
      <c r="B97" s="64"/>
      <c r="C97" s="107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66"/>
    </row>
    <row r="98" spans="2:21" ht="12" customHeight="1" thickBot="1" x14ac:dyDescent="0.25">
      <c r="B98" s="634" t="s">
        <v>1575</v>
      </c>
      <c r="C98" s="110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2"/>
    </row>
    <row r="99" spans="2:21" ht="9" customHeight="1" x14ac:dyDescent="0.2"/>
    <row r="100" spans="2:21" ht="9" customHeight="1" x14ac:dyDescent="0.2"/>
    <row r="101" spans="2:21" ht="11.25" customHeight="1" x14ac:dyDescent="0.2">
      <c r="B101" s="694" t="s">
        <v>357</v>
      </c>
      <c r="C101" s="695"/>
      <c r="D101" s="695"/>
      <c r="E101" s="695"/>
      <c r="F101" s="695"/>
      <c r="G101" s="695"/>
      <c r="H101" s="695"/>
      <c r="I101" s="695"/>
      <c r="J101" s="695"/>
      <c r="K101" s="695"/>
      <c r="L101" s="695"/>
      <c r="M101" s="695"/>
      <c r="N101" s="695"/>
      <c r="O101" s="695"/>
      <c r="P101" s="743"/>
    </row>
    <row r="102" spans="2:21" ht="9" customHeight="1" x14ac:dyDescent="0.2">
      <c r="B102" s="64"/>
      <c r="P102" s="66"/>
    </row>
    <row r="103" spans="2:21" ht="9" customHeight="1" x14ac:dyDescent="0.25">
      <c r="B103" s="64"/>
      <c r="C103" s="773" t="s">
        <v>358</v>
      </c>
      <c r="D103" s="774"/>
      <c r="E103" s="774"/>
      <c r="F103" s="774"/>
      <c r="G103" s="774"/>
      <c r="H103" s="774"/>
      <c r="I103" s="775"/>
      <c r="P103" s="66"/>
    </row>
    <row r="104" spans="2:21" ht="9" customHeight="1" x14ac:dyDescent="0.2">
      <c r="B104" s="64"/>
      <c r="C104" s="247" t="s">
        <v>130</v>
      </c>
      <c r="D104" s="248">
        <v>2013</v>
      </c>
      <c r="E104" s="249">
        <v>2014</v>
      </c>
      <c r="F104" s="249">
        <v>2015</v>
      </c>
      <c r="G104" s="249">
        <v>2016</v>
      </c>
      <c r="H104" s="249">
        <v>2017</v>
      </c>
      <c r="I104" s="249">
        <v>2018</v>
      </c>
      <c r="P104" s="66"/>
    </row>
    <row r="105" spans="2:21" ht="9" customHeight="1" x14ac:dyDescent="0.2">
      <c r="B105" s="64"/>
      <c r="C105" s="250" t="s">
        <v>131</v>
      </c>
      <c r="D105" s="251">
        <v>19</v>
      </c>
      <c r="E105" s="252">
        <v>34</v>
      </c>
      <c r="F105" s="252">
        <v>36</v>
      </c>
      <c r="G105" s="252">
        <v>29</v>
      </c>
      <c r="H105" s="252">
        <v>30</v>
      </c>
      <c r="I105" s="252">
        <v>20</v>
      </c>
      <c r="P105" s="66"/>
    </row>
    <row r="106" spans="2:21" ht="9" customHeight="1" x14ac:dyDescent="0.2">
      <c r="B106" s="64"/>
      <c r="C106" s="250" t="s">
        <v>132</v>
      </c>
      <c r="D106" s="251">
        <v>10</v>
      </c>
      <c r="E106" s="252">
        <v>5</v>
      </c>
      <c r="F106" s="252">
        <v>8</v>
      </c>
      <c r="G106" s="252">
        <v>8</v>
      </c>
      <c r="H106" s="252">
        <v>6</v>
      </c>
      <c r="I106" s="252">
        <v>3</v>
      </c>
      <c r="P106" s="66"/>
    </row>
    <row r="107" spans="2:21" ht="9" customHeight="1" x14ac:dyDescent="0.2">
      <c r="B107" s="64"/>
      <c r="C107" s="250" t="s">
        <v>133</v>
      </c>
      <c r="D107" s="251">
        <v>1</v>
      </c>
      <c r="E107" s="252">
        <v>2</v>
      </c>
      <c r="F107" s="252">
        <v>1</v>
      </c>
      <c r="G107" s="252">
        <v>2</v>
      </c>
      <c r="H107" s="252">
        <v>0</v>
      </c>
      <c r="I107" s="252">
        <v>0</v>
      </c>
      <c r="P107" s="66"/>
    </row>
    <row r="108" spans="2:21" ht="9" customHeight="1" x14ac:dyDescent="0.2">
      <c r="B108" s="64"/>
      <c r="C108" s="253" t="s">
        <v>0</v>
      </c>
      <c r="D108" s="254">
        <v>30</v>
      </c>
      <c r="E108" s="255">
        <v>41</v>
      </c>
      <c r="F108" s="255">
        <v>45</v>
      </c>
      <c r="G108" s="255">
        <v>39</v>
      </c>
      <c r="H108" s="255">
        <v>37</v>
      </c>
      <c r="I108" s="255">
        <v>23</v>
      </c>
      <c r="P108" s="66"/>
    </row>
    <row r="109" spans="2:21" ht="9" customHeight="1" x14ac:dyDescent="0.2">
      <c r="B109" s="64"/>
      <c r="C109" s="287"/>
      <c r="D109" s="287"/>
      <c r="E109" s="287"/>
      <c r="F109" s="287"/>
      <c r="G109" s="287"/>
      <c r="H109" s="287"/>
      <c r="I109" s="287"/>
      <c r="P109" s="66"/>
    </row>
    <row r="110" spans="2:21" ht="9" customHeight="1" x14ac:dyDescent="0.2">
      <c r="B110" s="64"/>
      <c r="C110" s="779" t="s">
        <v>124</v>
      </c>
      <c r="D110" s="780"/>
      <c r="E110" s="780"/>
      <c r="F110" s="780"/>
      <c r="G110" s="780"/>
      <c r="H110" s="781"/>
      <c r="I110" s="287"/>
      <c r="P110" s="66"/>
    </row>
    <row r="111" spans="2:21" ht="9" customHeight="1" x14ac:dyDescent="0.2">
      <c r="B111" s="64"/>
      <c r="C111" s="135" t="s">
        <v>130</v>
      </c>
      <c r="D111" s="133">
        <v>2014</v>
      </c>
      <c r="E111" s="126">
        <v>2015</v>
      </c>
      <c r="F111" s="126">
        <v>2016</v>
      </c>
      <c r="G111" s="126">
        <v>2017</v>
      </c>
      <c r="H111" s="126">
        <v>2018</v>
      </c>
      <c r="I111" s="287"/>
      <c r="P111" s="66"/>
    </row>
    <row r="112" spans="2:21" ht="9" customHeight="1" x14ac:dyDescent="0.2">
      <c r="B112" s="64"/>
      <c r="C112" s="130" t="s">
        <v>131</v>
      </c>
      <c r="D112" s="275">
        <v>6</v>
      </c>
      <c r="E112" s="182">
        <v>10</v>
      </c>
      <c r="F112" s="182">
        <v>7</v>
      </c>
      <c r="G112" s="182">
        <v>14</v>
      </c>
      <c r="H112" s="182">
        <v>5</v>
      </c>
      <c r="I112" s="287"/>
      <c r="P112" s="66"/>
    </row>
    <row r="113" spans="2:16" ht="9" customHeight="1" x14ac:dyDescent="0.2">
      <c r="B113" s="64"/>
      <c r="C113" s="130" t="s">
        <v>132</v>
      </c>
      <c r="D113" s="209">
        <v>1</v>
      </c>
      <c r="E113" s="125">
        <v>0</v>
      </c>
      <c r="F113" s="125">
        <v>1</v>
      </c>
      <c r="G113" s="125">
        <v>2</v>
      </c>
      <c r="H113" s="125">
        <v>0</v>
      </c>
      <c r="I113" s="287"/>
      <c r="P113" s="66"/>
    </row>
    <row r="114" spans="2:16" ht="9" customHeight="1" x14ac:dyDescent="0.2">
      <c r="B114" s="64"/>
      <c r="C114" s="179" t="s">
        <v>0</v>
      </c>
      <c r="D114" s="277">
        <v>7</v>
      </c>
      <c r="E114" s="231">
        <v>10</v>
      </c>
      <c r="F114" s="231">
        <v>8</v>
      </c>
      <c r="G114" s="231">
        <v>16</v>
      </c>
      <c r="H114" s="231">
        <v>5</v>
      </c>
      <c r="I114" s="287"/>
      <c r="P114" s="66"/>
    </row>
    <row r="115" spans="2:16" ht="9" customHeight="1" x14ac:dyDescent="0.2">
      <c r="B115" s="64"/>
      <c r="C115" s="163"/>
      <c r="D115" s="163"/>
      <c r="E115" s="163"/>
      <c r="F115" s="163"/>
      <c r="G115" s="163"/>
      <c r="H115" s="163"/>
      <c r="I115" s="287"/>
      <c r="P115" s="66"/>
    </row>
    <row r="116" spans="2:16" ht="9" customHeight="1" x14ac:dyDescent="0.2">
      <c r="B116" s="64"/>
      <c r="C116" s="779" t="s">
        <v>126</v>
      </c>
      <c r="D116" s="780"/>
      <c r="E116" s="780"/>
      <c r="F116" s="780"/>
      <c r="G116" s="780"/>
      <c r="H116" s="781"/>
      <c r="I116" s="287"/>
      <c r="P116" s="66"/>
    </row>
    <row r="117" spans="2:16" ht="9" customHeight="1" x14ac:dyDescent="0.2">
      <c r="B117" s="64"/>
      <c r="C117" s="135" t="s">
        <v>130</v>
      </c>
      <c r="D117" s="133">
        <v>2014</v>
      </c>
      <c r="E117" s="126">
        <v>2015</v>
      </c>
      <c r="F117" s="126">
        <v>2016</v>
      </c>
      <c r="G117" s="126">
        <v>2017</v>
      </c>
      <c r="H117" s="126">
        <v>2018</v>
      </c>
      <c r="I117" s="287"/>
      <c r="P117" s="66"/>
    </row>
    <row r="118" spans="2:16" ht="9" customHeight="1" x14ac:dyDescent="0.2">
      <c r="B118" s="64"/>
      <c r="C118" s="130" t="s">
        <v>131</v>
      </c>
      <c r="D118" s="275">
        <v>9</v>
      </c>
      <c r="E118" s="182">
        <v>14</v>
      </c>
      <c r="F118" s="182">
        <v>12</v>
      </c>
      <c r="G118" s="182">
        <v>8</v>
      </c>
      <c r="H118" s="182">
        <v>6</v>
      </c>
      <c r="I118" s="287"/>
      <c r="P118" s="66"/>
    </row>
    <row r="119" spans="2:16" ht="9" customHeight="1" x14ac:dyDescent="0.2">
      <c r="B119" s="64"/>
      <c r="C119" s="130" t="s">
        <v>132</v>
      </c>
      <c r="D119" s="209">
        <v>0</v>
      </c>
      <c r="E119" s="125">
        <v>1</v>
      </c>
      <c r="F119" s="125">
        <v>2</v>
      </c>
      <c r="G119" s="125">
        <v>1</v>
      </c>
      <c r="H119" s="125">
        <v>2</v>
      </c>
      <c r="P119" s="66"/>
    </row>
    <row r="120" spans="2:16" ht="9" customHeight="1" x14ac:dyDescent="0.2">
      <c r="B120" s="64"/>
      <c r="C120" s="130" t="s">
        <v>133</v>
      </c>
      <c r="D120" s="209">
        <v>0</v>
      </c>
      <c r="E120" s="125">
        <v>1</v>
      </c>
      <c r="F120" s="125">
        <v>1</v>
      </c>
      <c r="G120" s="125">
        <v>0</v>
      </c>
      <c r="H120" s="125">
        <v>0</v>
      </c>
      <c r="P120" s="66"/>
    </row>
    <row r="121" spans="2:16" ht="9" customHeight="1" x14ac:dyDescent="0.2">
      <c r="B121" s="64"/>
      <c r="C121" s="179" t="s">
        <v>0</v>
      </c>
      <c r="D121" s="277">
        <v>9</v>
      </c>
      <c r="E121" s="231">
        <v>16</v>
      </c>
      <c r="F121" s="231">
        <v>15</v>
      </c>
      <c r="G121" s="231">
        <v>9</v>
      </c>
      <c r="H121" s="231">
        <v>8</v>
      </c>
      <c r="P121" s="66"/>
    </row>
    <row r="122" spans="2:16" ht="9" customHeight="1" x14ac:dyDescent="0.2">
      <c r="B122" s="64"/>
      <c r="C122" s="271"/>
      <c r="D122" s="272"/>
      <c r="E122" s="272"/>
      <c r="F122" s="272"/>
      <c r="G122" s="272"/>
      <c r="H122" s="272"/>
      <c r="I122" s="48"/>
      <c r="P122" s="66"/>
    </row>
    <row r="123" spans="2:16" ht="9" customHeight="1" x14ac:dyDescent="0.2">
      <c r="B123" s="64"/>
      <c r="C123" s="779" t="s">
        <v>127</v>
      </c>
      <c r="D123" s="780"/>
      <c r="E123" s="780"/>
      <c r="F123" s="780"/>
      <c r="G123" s="780"/>
      <c r="H123" s="781"/>
      <c r="I123" s="48"/>
      <c r="P123" s="66"/>
    </row>
    <row r="124" spans="2:16" ht="9" customHeight="1" x14ac:dyDescent="0.2">
      <c r="B124" s="64"/>
      <c r="C124" s="135" t="s">
        <v>130</v>
      </c>
      <c r="D124" s="133">
        <v>2014</v>
      </c>
      <c r="E124" s="126">
        <v>2015</v>
      </c>
      <c r="F124" s="126">
        <v>2016</v>
      </c>
      <c r="G124" s="126">
        <v>2017</v>
      </c>
      <c r="H124" s="126">
        <v>2018</v>
      </c>
      <c r="I124" s="48"/>
      <c r="P124" s="66"/>
    </row>
    <row r="125" spans="2:16" ht="9" customHeight="1" x14ac:dyDescent="0.2">
      <c r="B125" s="64"/>
      <c r="C125" s="130" t="s">
        <v>131</v>
      </c>
      <c r="D125" s="275">
        <v>9</v>
      </c>
      <c r="E125" s="182">
        <v>5</v>
      </c>
      <c r="F125" s="182">
        <v>5</v>
      </c>
      <c r="G125" s="182">
        <v>4</v>
      </c>
      <c r="H125" s="182">
        <v>5</v>
      </c>
      <c r="I125" s="48"/>
      <c r="P125" s="66"/>
    </row>
    <row r="126" spans="2:16" ht="9" customHeight="1" x14ac:dyDescent="0.2">
      <c r="B126" s="64"/>
      <c r="C126" s="130" t="s">
        <v>132</v>
      </c>
      <c r="D126" s="209">
        <v>0</v>
      </c>
      <c r="E126" s="125">
        <v>5</v>
      </c>
      <c r="F126" s="125">
        <v>5</v>
      </c>
      <c r="G126" s="125">
        <v>2</v>
      </c>
      <c r="H126" s="125">
        <v>1</v>
      </c>
      <c r="I126" s="48"/>
      <c r="P126" s="66"/>
    </row>
    <row r="127" spans="2:16" ht="9" customHeight="1" x14ac:dyDescent="0.2">
      <c r="B127" s="64"/>
      <c r="C127" s="130" t="s">
        <v>133</v>
      </c>
      <c r="D127" s="209">
        <v>0</v>
      </c>
      <c r="E127" s="125">
        <v>0</v>
      </c>
      <c r="F127" s="125">
        <v>1</v>
      </c>
      <c r="G127" s="125">
        <v>0</v>
      </c>
      <c r="H127" s="125">
        <v>0</v>
      </c>
      <c r="I127" s="48"/>
      <c r="P127" s="66"/>
    </row>
    <row r="128" spans="2:16" ht="9" customHeight="1" x14ac:dyDescent="0.2">
      <c r="B128" s="64"/>
      <c r="C128" s="179" t="s">
        <v>0</v>
      </c>
      <c r="D128" s="277">
        <v>9</v>
      </c>
      <c r="E128" s="231">
        <v>10</v>
      </c>
      <c r="F128" s="231">
        <v>11</v>
      </c>
      <c r="G128" s="231">
        <v>6</v>
      </c>
      <c r="H128" s="231">
        <v>6</v>
      </c>
      <c r="I128" s="48"/>
      <c r="P128" s="66"/>
    </row>
    <row r="129" spans="2:16" ht="9" customHeight="1" x14ac:dyDescent="0.2">
      <c r="B129" s="64"/>
      <c r="C129" s="271"/>
      <c r="D129" s="272"/>
      <c r="E129" s="272"/>
      <c r="F129" s="272"/>
      <c r="G129" s="272"/>
      <c r="H129" s="272"/>
      <c r="I129" s="48"/>
      <c r="P129" s="66"/>
    </row>
    <row r="130" spans="2:16" ht="9" customHeight="1" x14ac:dyDescent="0.2">
      <c r="B130" s="64"/>
      <c r="C130" s="779" t="s">
        <v>128</v>
      </c>
      <c r="D130" s="780"/>
      <c r="E130" s="780"/>
      <c r="F130" s="780"/>
      <c r="G130" s="780"/>
      <c r="H130" s="781"/>
      <c r="I130" s="48"/>
      <c r="P130" s="66"/>
    </row>
    <row r="131" spans="2:16" ht="9" customHeight="1" x14ac:dyDescent="0.2">
      <c r="B131" s="64"/>
      <c r="C131" s="135" t="s">
        <v>130</v>
      </c>
      <c r="D131" s="133">
        <v>2014</v>
      </c>
      <c r="E131" s="126">
        <v>2015</v>
      </c>
      <c r="F131" s="126">
        <v>2016</v>
      </c>
      <c r="G131" s="126">
        <v>2017</v>
      </c>
      <c r="H131" s="126">
        <v>2018</v>
      </c>
      <c r="I131" s="48"/>
      <c r="P131" s="66"/>
    </row>
    <row r="132" spans="2:16" ht="9" customHeight="1" x14ac:dyDescent="0.2">
      <c r="B132" s="64"/>
      <c r="C132" s="130" t="s">
        <v>131</v>
      </c>
      <c r="D132" s="275">
        <v>5</v>
      </c>
      <c r="E132" s="182">
        <v>3</v>
      </c>
      <c r="F132" s="182">
        <v>2</v>
      </c>
      <c r="G132" s="182">
        <v>0</v>
      </c>
      <c r="H132" s="182">
        <v>2</v>
      </c>
      <c r="I132" s="48"/>
      <c r="P132" s="66"/>
    </row>
    <row r="133" spans="2:16" ht="9" customHeight="1" x14ac:dyDescent="0.2">
      <c r="B133" s="64"/>
      <c r="C133" s="130" t="s">
        <v>132</v>
      </c>
      <c r="D133" s="209">
        <v>3</v>
      </c>
      <c r="E133" s="125">
        <v>2</v>
      </c>
      <c r="F133" s="125">
        <v>0</v>
      </c>
      <c r="G133" s="125">
        <v>1</v>
      </c>
      <c r="H133" s="125">
        <v>0</v>
      </c>
      <c r="I133" s="48"/>
      <c r="P133" s="66"/>
    </row>
    <row r="134" spans="2:16" ht="9" customHeight="1" x14ac:dyDescent="0.2">
      <c r="B134" s="64"/>
      <c r="C134" s="179" t="s">
        <v>0</v>
      </c>
      <c r="D134" s="277">
        <v>8</v>
      </c>
      <c r="E134" s="231">
        <v>5</v>
      </c>
      <c r="F134" s="231">
        <v>2</v>
      </c>
      <c r="G134" s="231">
        <v>1</v>
      </c>
      <c r="H134" s="231">
        <v>2</v>
      </c>
      <c r="I134" s="48"/>
      <c r="P134" s="66"/>
    </row>
    <row r="135" spans="2:16" ht="9" customHeight="1" x14ac:dyDescent="0.2">
      <c r="B135" s="64"/>
      <c r="C135" s="271"/>
      <c r="D135" s="272"/>
      <c r="E135" s="272"/>
      <c r="F135" s="272"/>
      <c r="G135" s="272"/>
      <c r="H135" s="272"/>
      <c r="I135" s="48"/>
      <c r="P135" s="66"/>
    </row>
    <row r="136" spans="2:16" ht="9" customHeight="1" x14ac:dyDescent="0.2">
      <c r="B136" s="64"/>
      <c r="C136" s="779" t="s">
        <v>135</v>
      </c>
      <c r="D136" s="780"/>
      <c r="E136" s="780"/>
      <c r="F136" s="780"/>
      <c r="G136" s="780"/>
      <c r="H136" s="781"/>
      <c r="I136" s="48"/>
      <c r="P136" s="66"/>
    </row>
    <row r="137" spans="2:16" ht="9" customHeight="1" x14ac:dyDescent="0.2">
      <c r="B137" s="64"/>
      <c r="C137" s="135" t="s">
        <v>130</v>
      </c>
      <c r="D137" s="133">
        <v>2014</v>
      </c>
      <c r="E137" s="126">
        <v>2015</v>
      </c>
      <c r="F137" s="126">
        <v>2016</v>
      </c>
      <c r="G137" s="126">
        <v>2017</v>
      </c>
      <c r="H137" s="126">
        <v>2018</v>
      </c>
      <c r="I137" s="48"/>
      <c r="P137" s="66"/>
    </row>
    <row r="138" spans="2:16" ht="9" customHeight="1" x14ac:dyDescent="0.2">
      <c r="B138" s="64"/>
      <c r="C138" s="130" t="s">
        <v>131</v>
      </c>
      <c r="D138" s="275">
        <v>5</v>
      </c>
      <c r="E138" s="182">
        <v>5</v>
      </c>
      <c r="F138" s="182">
        <v>4</v>
      </c>
      <c r="G138" s="182">
        <v>4</v>
      </c>
      <c r="H138" s="182">
        <v>2</v>
      </c>
      <c r="I138" s="48"/>
      <c r="P138" s="66"/>
    </row>
    <row r="139" spans="2:16" ht="9" customHeight="1" x14ac:dyDescent="0.2">
      <c r="B139" s="64"/>
      <c r="C139" s="130" t="s">
        <v>132</v>
      </c>
      <c r="D139" s="209">
        <v>1</v>
      </c>
      <c r="E139" s="125">
        <v>0</v>
      </c>
      <c r="F139" s="125">
        <v>0</v>
      </c>
      <c r="G139" s="125">
        <v>1</v>
      </c>
      <c r="H139" s="125">
        <v>0</v>
      </c>
      <c r="I139" s="48"/>
      <c r="P139" s="66"/>
    </row>
    <row r="140" spans="2:16" ht="9" customHeight="1" x14ac:dyDescent="0.2">
      <c r="B140" s="64"/>
      <c r="C140" s="130" t="s">
        <v>133</v>
      </c>
      <c r="D140" s="209">
        <v>2</v>
      </c>
      <c r="E140" s="125">
        <v>0</v>
      </c>
      <c r="F140" s="125">
        <v>0</v>
      </c>
      <c r="G140" s="125">
        <v>0</v>
      </c>
      <c r="H140" s="125">
        <v>0</v>
      </c>
      <c r="I140" s="48"/>
      <c r="P140" s="66"/>
    </row>
    <row r="141" spans="2:16" ht="9" customHeight="1" x14ac:dyDescent="0.2">
      <c r="B141" s="64"/>
      <c r="C141" s="179" t="s">
        <v>0</v>
      </c>
      <c r="D141" s="277">
        <v>8</v>
      </c>
      <c r="E141" s="231">
        <v>5</v>
      </c>
      <c r="F141" s="231">
        <v>4</v>
      </c>
      <c r="G141" s="231">
        <v>5</v>
      </c>
      <c r="H141" s="231">
        <v>2</v>
      </c>
      <c r="I141" s="48"/>
      <c r="P141" s="66"/>
    </row>
    <row r="142" spans="2:16" ht="9" customHeight="1" x14ac:dyDescent="0.2">
      <c r="B142" s="64"/>
      <c r="C142" s="288"/>
      <c r="D142" s="48"/>
      <c r="E142" s="48"/>
      <c r="F142" s="48"/>
      <c r="G142" s="48"/>
      <c r="H142" s="48"/>
      <c r="I142" s="48"/>
      <c r="P142" s="66"/>
    </row>
    <row r="143" spans="2:16" ht="9" customHeight="1" x14ac:dyDescent="0.2">
      <c r="B143" s="64"/>
      <c r="P143" s="66"/>
    </row>
    <row r="144" spans="2:16" ht="9" customHeight="1" x14ac:dyDescent="0.25">
      <c r="B144" s="64"/>
      <c r="C144" s="772" t="s">
        <v>359</v>
      </c>
      <c r="D144" s="764"/>
      <c r="E144" s="764"/>
      <c r="F144" s="764"/>
      <c r="G144" s="764"/>
      <c r="H144" s="764"/>
      <c r="I144" s="764"/>
      <c r="J144" s="764"/>
      <c r="K144" s="764"/>
      <c r="L144" s="764"/>
      <c r="M144" s="764"/>
      <c r="N144" s="764"/>
      <c r="O144" s="765"/>
      <c r="P144" s="66"/>
    </row>
    <row r="145" spans="2:16" ht="9" customHeight="1" x14ac:dyDescent="0.2">
      <c r="B145" s="64"/>
      <c r="C145" s="766" t="s">
        <v>122</v>
      </c>
      <c r="D145" s="767" t="s">
        <v>35</v>
      </c>
      <c r="E145" s="768"/>
      <c r="F145" s="767" t="s">
        <v>124</v>
      </c>
      <c r="G145" s="769"/>
      <c r="H145" s="770" t="s">
        <v>126</v>
      </c>
      <c r="I145" s="768"/>
      <c r="J145" s="767" t="s">
        <v>127</v>
      </c>
      <c r="K145" s="769"/>
      <c r="L145" s="770" t="s">
        <v>128</v>
      </c>
      <c r="M145" s="768"/>
      <c r="N145" s="767" t="s">
        <v>135</v>
      </c>
      <c r="O145" s="771"/>
      <c r="P145" s="66"/>
    </row>
    <row r="146" spans="2:16" ht="9" customHeight="1" x14ac:dyDescent="0.2">
      <c r="B146" s="64"/>
      <c r="C146" s="766"/>
      <c r="D146" s="256" t="s">
        <v>152</v>
      </c>
      <c r="E146" s="554" t="s">
        <v>153</v>
      </c>
      <c r="F146" s="256" t="s">
        <v>152</v>
      </c>
      <c r="G146" s="395" t="s">
        <v>153</v>
      </c>
      <c r="H146" s="267" t="s">
        <v>152</v>
      </c>
      <c r="I146" s="554" t="s">
        <v>153</v>
      </c>
      <c r="J146" s="256" t="s">
        <v>152</v>
      </c>
      <c r="K146" s="395" t="s">
        <v>153</v>
      </c>
      <c r="L146" s="267" t="s">
        <v>152</v>
      </c>
      <c r="M146" s="554" t="s">
        <v>153</v>
      </c>
      <c r="N146" s="256" t="s">
        <v>152</v>
      </c>
      <c r="O146" s="239" t="s">
        <v>153</v>
      </c>
      <c r="P146" s="66"/>
    </row>
    <row r="147" spans="2:16" ht="9" customHeight="1" x14ac:dyDescent="0.2">
      <c r="B147" s="64"/>
      <c r="C147" s="257" t="s">
        <v>136</v>
      </c>
      <c r="D147" s="258">
        <v>30</v>
      </c>
      <c r="E147" s="555">
        <v>7.63</v>
      </c>
      <c r="F147" s="258">
        <v>7</v>
      </c>
      <c r="G147" s="557">
        <v>7.48</v>
      </c>
      <c r="H147" s="283">
        <v>9</v>
      </c>
      <c r="I147" s="555">
        <v>6.92</v>
      </c>
      <c r="J147" s="258">
        <v>3</v>
      </c>
      <c r="K147" s="557">
        <v>3.97</v>
      </c>
      <c r="L147" s="283">
        <v>6</v>
      </c>
      <c r="M147" s="555">
        <v>12.93</v>
      </c>
      <c r="N147" s="258">
        <v>5</v>
      </c>
      <c r="O147" s="229">
        <v>10.49</v>
      </c>
      <c r="P147" s="66"/>
    </row>
    <row r="148" spans="2:16" ht="9" customHeight="1" x14ac:dyDescent="0.2">
      <c r="B148" s="64"/>
      <c r="C148" s="257" t="s">
        <v>137</v>
      </c>
      <c r="D148" s="258">
        <v>41</v>
      </c>
      <c r="E148" s="555">
        <v>10.53</v>
      </c>
      <c r="F148" s="558">
        <v>7</v>
      </c>
      <c r="G148" s="557">
        <v>7.6</v>
      </c>
      <c r="H148" s="268">
        <v>9</v>
      </c>
      <c r="I148" s="555">
        <v>7.06</v>
      </c>
      <c r="J148" s="558">
        <v>9</v>
      </c>
      <c r="K148" s="557">
        <v>11.94</v>
      </c>
      <c r="L148" s="268">
        <v>8</v>
      </c>
      <c r="M148" s="555">
        <v>17.05</v>
      </c>
      <c r="N148" s="558">
        <v>8</v>
      </c>
      <c r="O148" s="229">
        <v>16.88</v>
      </c>
      <c r="P148" s="66"/>
    </row>
    <row r="149" spans="2:16" ht="9" customHeight="1" x14ac:dyDescent="0.2">
      <c r="B149" s="64"/>
      <c r="C149" s="257" t="s">
        <v>138</v>
      </c>
      <c r="D149" s="258">
        <v>45</v>
      </c>
      <c r="E149" s="555">
        <v>11.45</v>
      </c>
      <c r="F149" s="558">
        <v>10</v>
      </c>
      <c r="G149" s="557">
        <v>10.34</v>
      </c>
      <c r="H149" s="268">
        <v>15</v>
      </c>
      <c r="I149" s="555">
        <v>11.73</v>
      </c>
      <c r="J149" s="558">
        <v>10</v>
      </c>
      <c r="K149" s="557">
        <v>13.23</v>
      </c>
      <c r="L149" s="268">
        <v>5</v>
      </c>
      <c r="M149" s="555">
        <v>11.08</v>
      </c>
      <c r="N149" s="558">
        <v>5</v>
      </c>
      <c r="O149" s="229">
        <v>10.5</v>
      </c>
      <c r="P149" s="66"/>
    </row>
    <row r="150" spans="2:16" ht="9" customHeight="1" x14ac:dyDescent="0.2">
      <c r="B150" s="64"/>
      <c r="C150" s="257" t="s">
        <v>139</v>
      </c>
      <c r="D150" s="258">
        <v>39</v>
      </c>
      <c r="E150" s="555">
        <v>9.7799999999999994</v>
      </c>
      <c r="F150" s="558">
        <v>8</v>
      </c>
      <c r="G150" s="557">
        <v>8.1999999999999993</v>
      </c>
      <c r="H150" s="268">
        <v>14</v>
      </c>
      <c r="I150" s="555">
        <v>10.75</v>
      </c>
      <c r="J150" s="558">
        <v>11</v>
      </c>
      <c r="K150" s="557">
        <v>14.05</v>
      </c>
      <c r="L150" s="268">
        <v>2</v>
      </c>
      <c r="M150" s="555">
        <v>4.34</v>
      </c>
      <c r="N150" s="558">
        <v>4</v>
      </c>
      <c r="O150" s="229">
        <v>8.57</v>
      </c>
      <c r="P150" s="66"/>
    </row>
    <row r="151" spans="2:16" ht="9" customHeight="1" x14ac:dyDescent="0.2">
      <c r="B151" s="64"/>
      <c r="C151" s="257" t="s">
        <v>140</v>
      </c>
      <c r="D151" s="258">
        <v>37</v>
      </c>
      <c r="E151" s="555">
        <v>8.94</v>
      </c>
      <c r="F151" s="558">
        <v>16</v>
      </c>
      <c r="G151" s="557">
        <v>15.48</v>
      </c>
      <c r="H151" s="268">
        <v>9</v>
      </c>
      <c r="I151" s="555">
        <v>7.09</v>
      </c>
      <c r="J151" s="558">
        <v>6</v>
      </c>
      <c r="K151" s="557">
        <v>7.64</v>
      </c>
      <c r="L151" s="268">
        <v>1</v>
      </c>
      <c r="M151" s="555">
        <v>2.2200000000000002</v>
      </c>
      <c r="N151" s="558">
        <v>5</v>
      </c>
      <c r="O151" s="229">
        <v>8.19</v>
      </c>
      <c r="P151" s="66"/>
    </row>
    <row r="152" spans="2:16" ht="9" customHeight="1" x14ac:dyDescent="0.2">
      <c r="B152" s="64"/>
      <c r="C152" s="257" t="s">
        <v>141</v>
      </c>
      <c r="D152" s="258">
        <v>23</v>
      </c>
      <c r="E152" s="556">
        <v>5.71</v>
      </c>
      <c r="F152" s="558">
        <v>5</v>
      </c>
      <c r="G152" s="559">
        <v>4.84</v>
      </c>
      <c r="H152" s="268">
        <v>8</v>
      </c>
      <c r="I152" s="556">
        <v>6.3</v>
      </c>
      <c r="J152" s="558">
        <v>6</v>
      </c>
      <c r="K152" s="559">
        <v>7.64</v>
      </c>
      <c r="L152" s="268">
        <v>2</v>
      </c>
      <c r="M152" s="556">
        <v>4.43</v>
      </c>
      <c r="N152" s="558">
        <v>2</v>
      </c>
      <c r="O152" s="244">
        <v>4.09</v>
      </c>
      <c r="P152" s="66"/>
    </row>
    <row r="153" spans="2:16" ht="9" customHeight="1" x14ac:dyDescent="0.2">
      <c r="B153" s="64"/>
      <c r="P153" s="66"/>
    </row>
    <row r="154" spans="2:16" ht="9" customHeight="1" x14ac:dyDescent="0.2">
      <c r="B154" s="64"/>
      <c r="P154" s="66"/>
    </row>
    <row r="155" spans="2:16" ht="9" customHeight="1" x14ac:dyDescent="0.25">
      <c r="B155" s="64"/>
      <c r="C155" s="708" t="s">
        <v>1493</v>
      </c>
      <c r="D155" s="764"/>
      <c r="E155" s="764"/>
      <c r="F155" s="764"/>
      <c r="G155" s="765"/>
      <c r="P155" s="66"/>
    </row>
    <row r="156" spans="2:16" ht="9" customHeight="1" x14ac:dyDescent="0.25">
      <c r="B156" s="64"/>
      <c r="C156" s="791" t="s">
        <v>360</v>
      </c>
      <c r="D156" s="789"/>
      <c r="E156" s="790"/>
      <c r="F156" s="267" t="s">
        <v>141</v>
      </c>
      <c r="G156" s="239" t="s">
        <v>361</v>
      </c>
      <c r="P156" s="66"/>
    </row>
    <row r="157" spans="2:16" ht="9" customHeight="1" x14ac:dyDescent="0.25">
      <c r="B157" s="64"/>
      <c r="C157" s="792" t="s">
        <v>144</v>
      </c>
      <c r="D157" s="789"/>
      <c r="E157" s="790"/>
      <c r="F157" s="268">
        <v>4</v>
      </c>
      <c r="G157" s="259">
        <v>0.17399999999999999</v>
      </c>
      <c r="P157" s="66"/>
    </row>
    <row r="158" spans="2:16" ht="9" customHeight="1" x14ac:dyDescent="0.25">
      <c r="B158" s="64"/>
      <c r="C158" s="792" t="s">
        <v>145</v>
      </c>
      <c r="D158" s="789"/>
      <c r="E158" s="790"/>
      <c r="F158" s="268">
        <v>3</v>
      </c>
      <c r="G158" s="259">
        <v>0.13</v>
      </c>
      <c r="P158" s="66"/>
    </row>
    <row r="159" spans="2:16" ht="9" customHeight="1" x14ac:dyDescent="0.25">
      <c r="B159" s="64"/>
      <c r="C159" s="792" t="s">
        <v>146</v>
      </c>
      <c r="D159" s="789"/>
      <c r="E159" s="790"/>
      <c r="F159" s="268">
        <v>3</v>
      </c>
      <c r="G159" s="259">
        <v>0.13</v>
      </c>
      <c r="P159" s="66"/>
    </row>
    <row r="160" spans="2:16" ht="9" customHeight="1" x14ac:dyDescent="0.25">
      <c r="B160" s="64"/>
      <c r="C160" s="792" t="s">
        <v>147</v>
      </c>
      <c r="D160" s="789"/>
      <c r="E160" s="790"/>
      <c r="F160" s="268">
        <v>3</v>
      </c>
      <c r="G160" s="259">
        <v>0.13</v>
      </c>
      <c r="P160" s="66"/>
    </row>
    <row r="161" spans="2:16" ht="9" customHeight="1" x14ac:dyDescent="0.25">
      <c r="B161" s="64"/>
      <c r="C161" s="792" t="s">
        <v>150</v>
      </c>
      <c r="D161" s="789"/>
      <c r="E161" s="790"/>
      <c r="F161" s="268">
        <v>3</v>
      </c>
      <c r="G161" s="259">
        <v>0.13</v>
      </c>
      <c r="P161" s="66"/>
    </row>
    <row r="162" spans="2:16" ht="9" customHeight="1" x14ac:dyDescent="0.25">
      <c r="B162" s="64"/>
      <c r="C162" s="792" t="s">
        <v>1455</v>
      </c>
      <c r="D162" s="789"/>
      <c r="E162" s="790"/>
      <c r="F162" s="268">
        <v>1</v>
      </c>
      <c r="G162" s="259">
        <v>4.2999999999999997E-2</v>
      </c>
      <c r="P162" s="66"/>
    </row>
    <row r="163" spans="2:16" ht="9" customHeight="1" x14ac:dyDescent="0.25">
      <c r="B163" s="64"/>
      <c r="C163" s="792" t="s">
        <v>1456</v>
      </c>
      <c r="D163" s="789"/>
      <c r="E163" s="790"/>
      <c r="F163" s="268">
        <v>1</v>
      </c>
      <c r="G163" s="259">
        <v>4.2999999999999997E-2</v>
      </c>
      <c r="P163" s="66"/>
    </row>
    <row r="164" spans="2:16" ht="9" customHeight="1" x14ac:dyDescent="0.25">
      <c r="B164" s="64"/>
      <c r="C164" s="792" t="s">
        <v>148</v>
      </c>
      <c r="D164" s="789"/>
      <c r="E164" s="790"/>
      <c r="F164" s="268">
        <v>1</v>
      </c>
      <c r="G164" s="259">
        <v>4.2999999999999997E-2</v>
      </c>
      <c r="P164" s="66"/>
    </row>
    <row r="165" spans="2:16" ht="9" customHeight="1" thickBot="1" x14ac:dyDescent="0.3">
      <c r="B165" s="64"/>
      <c r="C165" s="793" t="s">
        <v>149</v>
      </c>
      <c r="D165" s="794"/>
      <c r="E165" s="795"/>
      <c r="F165" s="504">
        <v>1</v>
      </c>
      <c r="G165" s="505">
        <v>4.2999999999999997E-2</v>
      </c>
      <c r="P165" s="66"/>
    </row>
    <row r="166" spans="2:16" ht="9" customHeight="1" x14ac:dyDescent="0.25">
      <c r="B166" s="64"/>
      <c r="C166" s="796" t="s">
        <v>151</v>
      </c>
      <c r="D166" s="797"/>
      <c r="E166" s="798"/>
      <c r="F166" s="506">
        <v>20</v>
      </c>
      <c r="G166" s="507">
        <v>0.87</v>
      </c>
      <c r="P166" s="66"/>
    </row>
    <row r="167" spans="2:16" ht="9" customHeight="1" x14ac:dyDescent="0.25">
      <c r="B167" s="64"/>
      <c r="C167" s="785" t="s">
        <v>132</v>
      </c>
      <c r="D167" s="786"/>
      <c r="E167" s="787"/>
      <c r="F167" s="269">
        <v>3</v>
      </c>
      <c r="G167" s="261">
        <v>0.13</v>
      </c>
      <c r="P167" s="66"/>
    </row>
    <row r="168" spans="2:16" ht="9" customHeight="1" x14ac:dyDescent="0.25">
      <c r="B168" s="64"/>
      <c r="C168" s="788" t="s">
        <v>362</v>
      </c>
      <c r="D168" s="789"/>
      <c r="E168" s="790"/>
      <c r="F168" s="270">
        <v>23</v>
      </c>
      <c r="G168" s="262">
        <v>1</v>
      </c>
      <c r="P168" s="66"/>
    </row>
    <row r="169" spans="2:16" ht="9" customHeight="1" x14ac:dyDescent="0.2">
      <c r="B169" s="64"/>
      <c r="P169" s="66"/>
    </row>
    <row r="170" spans="2:16" ht="9" customHeight="1" x14ac:dyDescent="0.2">
      <c r="B170" s="64"/>
      <c r="P170" s="66"/>
    </row>
    <row r="171" spans="2:16" ht="9" customHeight="1" x14ac:dyDescent="0.25">
      <c r="B171" s="64"/>
      <c r="C171" s="773" t="s">
        <v>1494</v>
      </c>
      <c r="D171" s="774"/>
      <c r="E171" s="774"/>
      <c r="F171" s="774"/>
      <c r="G171" s="774"/>
      <c r="H171" s="775"/>
      <c r="P171" s="66"/>
    </row>
    <row r="172" spans="2:16" ht="9" customHeight="1" x14ac:dyDescent="0.2">
      <c r="B172" s="64"/>
      <c r="C172" s="249" t="s">
        <v>125</v>
      </c>
      <c r="D172" s="249">
        <v>2014</v>
      </c>
      <c r="E172" s="249">
        <v>2015</v>
      </c>
      <c r="F172" s="249">
        <v>2016</v>
      </c>
      <c r="G172" s="249">
        <v>2017</v>
      </c>
      <c r="H172" s="249">
        <v>2018</v>
      </c>
      <c r="P172" s="66"/>
    </row>
    <row r="173" spans="2:16" ht="9" customHeight="1" x14ac:dyDescent="0.2">
      <c r="B173" s="64"/>
      <c r="C173" s="263" t="s">
        <v>354</v>
      </c>
      <c r="D173" s="252">
        <v>13</v>
      </c>
      <c r="E173" s="252">
        <v>10</v>
      </c>
      <c r="F173" s="252">
        <v>7</v>
      </c>
      <c r="G173" s="252">
        <v>7</v>
      </c>
      <c r="H173" s="252">
        <v>6</v>
      </c>
      <c r="P173" s="66"/>
    </row>
    <row r="174" spans="2:16" ht="9" customHeight="1" x14ac:dyDescent="0.2">
      <c r="B174" s="64"/>
      <c r="C174" s="263" t="s">
        <v>355</v>
      </c>
      <c r="D174" s="252">
        <v>19</v>
      </c>
      <c r="E174" s="252">
        <v>23</v>
      </c>
      <c r="F174" s="252">
        <v>18</v>
      </c>
      <c r="G174" s="252">
        <v>24</v>
      </c>
      <c r="H174" s="252">
        <v>10</v>
      </c>
      <c r="P174" s="66"/>
    </row>
    <row r="175" spans="2:16" ht="9" customHeight="1" x14ac:dyDescent="0.2">
      <c r="B175" s="64"/>
      <c r="C175" s="255" t="s">
        <v>363</v>
      </c>
      <c r="D175" s="255">
        <v>32</v>
      </c>
      <c r="E175" s="255">
        <v>33</v>
      </c>
      <c r="F175" s="255">
        <v>25</v>
      </c>
      <c r="G175" s="255">
        <v>31</v>
      </c>
      <c r="H175" s="255">
        <v>16</v>
      </c>
      <c r="P175" s="66"/>
    </row>
    <row r="176" spans="2:16" ht="9" customHeight="1" x14ac:dyDescent="0.2">
      <c r="B176" s="64"/>
      <c r="C176" s="264"/>
      <c r="D176" s="264"/>
      <c r="E176" s="264"/>
      <c r="F176" s="264"/>
      <c r="G176" s="264"/>
      <c r="H176" s="264"/>
      <c r="P176" s="66"/>
    </row>
    <row r="177" spans="2:21" ht="9" customHeight="1" x14ac:dyDescent="0.2">
      <c r="B177" s="64"/>
      <c r="C177" s="249" t="s">
        <v>364</v>
      </c>
      <c r="D177" s="249">
        <v>2014</v>
      </c>
      <c r="E177" s="249">
        <v>2015</v>
      </c>
      <c r="F177" s="249">
        <v>2016</v>
      </c>
      <c r="G177" s="249">
        <v>2017</v>
      </c>
      <c r="H177" s="249">
        <v>2018</v>
      </c>
      <c r="P177" s="66"/>
    </row>
    <row r="178" spans="2:21" ht="9" customHeight="1" x14ac:dyDescent="0.2">
      <c r="B178" s="64"/>
      <c r="C178" s="263" t="s">
        <v>354</v>
      </c>
      <c r="D178" s="252">
        <v>8</v>
      </c>
      <c r="E178" s="252">
        <v>10</v>
      </c>
      <c r="F178" s="252">
        <v>12</v>
      </c>
      <c r="G178" s="252">
        <v>5</v>
      </c>
      <c r="H178" s="252">
        <v>7</v>
      </c>
      <c r="P178" s="66"/>
    </row>
    <row r="179" spans="2:21" ht="9" customHeight="1" x14ac:dyDescent="0.2">
      <c r="B179" s="64"/>
      <c r="C179" s="263" t="s">
        <v>355</v>
      </c>
      <c r="D179" s="252">
        <v>1</v>
      </c>
      <c r="E179" s="252">
        <v>2</v>
      </c>
      <c r="F179" s="252">
        <v>2</v>
      </c>
      <c r="G179" s="252">
        <v>1</v>
      </c>
      <c r="H179" s="252">
        <v>0</v>
      </c>
      <c r="P179" s="66"/>
    </row>
    <row r="180" spans="2:21" ht="9" customHeight="1" x14ac:dyDescent="0.2">
      <c r="B180" s="64"/>
      <c r="C180" s="255" t="s">
        <v>0</v>
      </c>
      <c r="D180" s="255">
        <v>9</v>
      </c>
      <c r="E180" s="255">
        <v>12</v>
      </c>
      <c r="F180" s="255">
        <v>14</v>
      </c>
      <c r="G180" s="255">
        <v>6</v>
      </c>
      <c r="H180" s="255">
        <v>7</v>
      </c>
      <c r="P180" s="66"/>
    </row>
    <row r="181" spans="2:21" ht="9" customHeight="1" x14ac:dyDescent="0.2">
      <c r="B181" s="64"/>
      <c r="C181" s="287"/>
      <c r="D181" s="287"/>
      <c r="E181" s="287"/>
      <c r="F181" s="287"/>
      <c r="G181" s="287"/>
      <c r="H181" s="287"/>
      <c r="P181" s="66"/>
    </row>
    <row r="182" spans="2:21" ht="16.5" customHeight="1" thickBot="1" x14ac:dyDescent="0.25">
      <c r="B182" s="634" t="s">
        <v>1575</v>
      </c>
      <c r="C182" s="110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2"/>
    </row>
    <row r="183" spans="2:21" ht="9" customHeight="1" x14ac:dyDescent="0.2">
      <c r="B183" s="73"/>
      <c r="C183" s="107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</row>
    <row r="184" spans="2:21" ht="9" customHeight="1" x14ac:dyDescent="0.25">
      <c r="B184" s="694" t="s">
        <v>371</v>
      </c>
      <c r="C184" s="756"/>
      <c r="D184" s="756"/>
      <c r="E184" s="756"/>
      <c r="F184" s="756"/>
      <c r="G184" s="756"/>
      <c r="H184" s="756"/>
      <c r="I184" s="756"/>
      <c r="J184" s="756"/>
      <c r="K184" s="756"/>
      <c r="L184" s="756"/>
      <c r="M184" s="696"/>
      <c r="N184" s="696"/>
      <c r="O184" s="696"/>
      <c r="P184" s="696"/>
      <c r="Q184" s="696"/>
      <c r="R184" s="696"/>
      <c r="S184" s="696"/>
      <c r="T184" s="696"/>
      <c r="U184" s="697"/>
    </row>
    <row r="185" spans="2:21" ht="9" customHeight="1" x14ac:dyDescent="0.2">
      <c r="B185" s="64"/>
      <c r="C185" s="107"/>
      <c r="D185" s="73"/>
      <c r="E185" s="73"/>
      <c r="F185" s="73"/>
      <c r="G185" s="73"/>
      <c r="H185" s="73"/>
      <c r="I185" s="73"/>
      <c r="J185" s="73"/>
      <c r="K185" s="73"/>
      <c r="L185" s="679"/>
      <c r="M185" s="65"/>
      <c r="N185" s="65"/>
      <c r="O185" s="73"/>
      <c r="P185" s="73"/>
      <c r="Q185" s="73"/>
      <c r="R185" s="73"/>
      <c r="S185" s="73"/>
      <c r="T185" s="73"/>
      <c r="U185" s="66"/>
    </row>
    <row r="186" spans="2:21" ht="9" customHeight="1" x14ac:dyDescent="0.25">
      <c r="B186" s="64"/>
      <c r="C186" s="782" t="s">
        <v>1495</v>
      </c>
      <c r="D186" s="774"/>
      <c r="E186" s="774"/>
      <c r="F186" s="774"/>
      <c r="G186" s="774"/>
      <c r="H186" s="774"/>
      <c r="I186" s="774"/>
      <c r="J186" s="774"/>
      <c r="K186" s="775"/>
      <c r="L186" s="73"/>
      <c r="M186" s="65"/>
      <c r="N186" s="65"/>
      <c r="O186" s="73"/>
      <c r="P186" s="73"/>
      <c r="Q186" s="73"/>
      <c r="R186" s="73"/>
      <c r="S186" s="73"/>
      <c r="T186" s="73"/>
      <c r="U186" s="66"/>
    </row>
    <row r="187" spans="2:21" ht="9" customHeight="1" x14ac:dyDescent="0.2">
      <c r="B187" s="64"/>
      <c r="C187" s="247" t="s">
        <v>130</v>
      </c>
      <c r="D187" s="248">
        <v>2013</v>
      </c>
      <c r="E187" s="249">
        <v>2014</v>
      </c>
      <c r="F187" s="249">
        <v>2015</v>
      </c>
      <c r="G187" s="249">
        <v>2016</v>
      </c>
      <c r="H187" s="249">
        <v>2017</v>
      </c>
      <c r="I187" s="296">
        <v>2018</v>
      </c>
      <c r="J187" s="299" t="s">
        <v>142</v>
      </c>
      <c r="K187" s="265" t="s">
        <v>143</v>
      </c>
      <c r="L187" s="73"/>
      <c r="M187" s="65"/>
      <c r="N187" s="65"/>
      <c r="O187" s="73"/>
      <c r="P187" s="73"/>
      <c r="Q187" s="73"/>
      <c r="R187" s="73"/>
      <c r="S187" s="73"/>
      <c r="T187" s="73"/>
      <c r="U187" s="66"/>
    </row>
    <row r="188" spans="2:21" ht="9" customHeight="1" x14ac:dyDescent="0.2">
      <c r="B188" s="64"/>
      <c r="C188" s="250" t="s">
        <v>131</v>
      </c>
      <c r="D188" s="552">
        <v>3253</v>
      </c>
      <c r="E188" s="293">
        <v>3733</v>
      </c>
      <c r="F188" s="293">
        <v>3971</v>
      </c>
      <c r="G188" s="293">
        <v>4174</v>
      </c>
      <c r="H188" s="293">
        <v>4309</v>
      </c>
      <c r="I188" s="297">
        <v>5083</v>
      </c>
      <c r="J188" s="300">
        <v>0.562557639102367</v>
      </c>
      <c r="K188" s="301">
        <v>0.17962404270132282</v>
      </c>
      <c r="L188" s="73"/>
      <c r="M188" s="121"/>
      <c r="N188" s="65"/>
      <c r="O188" s="73"/>
      <c r="P188" s="73"/>
      <c r="Q188" s="73"/>
      <c r="R188" s="73"/>
      <c r="S188" s="73"/>
      <c r="T188" s="73"/>
      <c r="U188" s="66"/>
    </row>
    <row r="189" spans="2:21" ht="9" customHeight="1" x14ac:dyDescent="0.2">
      <c r="B189" s="64"/>
      <c r="C189" s="250" t="s">
        <v>132</v>
      </c>
      <c r="D189" s="251">
        <v>985</v>
      </c>
      <c r="E189" s="294">
        <v>969</v>
      </c>
      <c r="F189" s="293">
        <v>1146</v>
      </c>
      <c r="G189" s="293">
        <v>1162</v>
      </c>
      <c r="H189" s="293">
        <v>1003</v>
      </c>
      <c r="I189" s="596">
        <v>905</v>
      </c>
      <c r="J189" s="300">
        <v>-8.1218274111675121E-2</v>
      </c>
      <c r="K189" s="301">
        <v>-9.7706879361914259E-2</v>
      </c>
      <c r="L189" s="73"/>
      <c r="M189" s="121"/>
      <c r="N189" s="65"/>
      <c r="O189" s="73"/>
      <c r="P189" s="73"/>
      <c r="Q189" s="73"/>
      <c r="R189" s="73"/>
      <c r="S189" s="73"/>
      <c r="T189" s="73"/>
      <c r="U189" s="66"/>
    </row>
    <row r="190" spans="2:21" ht="9" customHeight="1" x14ac:dyDescent="0.2">
      <c r="B190" s="64"/>
      <c r="C190" s="250" t="s">
        <v>133</v>
      </c>
      <c r="D190" s="251">
        <v>46</v>
      </c>
      <c r="E190" s="294">
        <v>58</v>
      </c>
      <c r="F190" s="294">
        <v>49</v>
      </c>
      <c r="G190" s="294">
        <v>69</v>
      </c>
      <c r="H190" s="294">
        <v>44</v>
      </c>
      <c r="I190" s="596">
        <v>40</v>
      </c>
      <c r="J190" s="300">
        <v>-0.13043478260869565</v>
      </c>
      <c r="K190" s="301">
        <v>-9.0909090909090912E-2</v>
      </c>
      <c r="L190" s="73"/>
      <c r="M190" s="121"/>
      <c r="N190" s="65"/>
      <c r="O190" s="73"/>
      <c r="P190" s="73"/>
      <c r="Q190" s="73"/>
      <c r="R190" s="73"/>
      <c r="S190" s="73"/>
      <c r="T190" s="73"/>
      <c r="U190" s="66"/>
    </row>
    <row r="191" spans="2:21" ht="9" customHeight="1" x14ac:dyDescent="0.2">
      <c r="B191" s="64"/>
      <c r="C191" s="253" t="s">
        <v>0</v>
      </c>
      <c r="D191" s="553">
        <v>4284</v>
      </c>
      <c r="E191" s="295">
        <v>4760</v>
      </c>
      <c r="F191" s="295">
        <v>5166</v>
      </c>
      <c r="G191" s="295">
        <v>5405</v>
      </c>
      <c r="H191" s="295">
        <v>5356</v>
      </c>
      <c r="I191" s="298">
        <v>6028</v>
      </c>
      <c r="J191" s="302">
        <v>0.40709617180205415</v>
      </c>
      <c r="K191" s="303">
        <v>0.12546676624346528</v>
      </c>
      <c r="L191" s="73"/>
      <c r="M191" s="121"/>
      <c r="N191" s="65"/>
      <c r="O191" s="73"/>
      <c r="P191" s="73"/>
      <c r="Q191" s="73"/>
      <c r="R191" s="73"/>
      <c r="S191" s="73"/>
      <c r="T191" s="73"/>
      <c r="U191" s="66"/>
    </row>
    <row r="192" spans="2:21" ht="9" customHeight="1" x14ac:dyDescent="0.2">
      <c r="B192" s="64"/>
      <c r="C192" s="107"/>
      <c r="D192" s="73"/>
      <c r="E192" s="73"/>
      <c r="F192" s="73"/>
      <c r="G192" s="73"/>
      <c r="H192" s="73"/>
      <c r="I192" s="73"/>
      <c r="J192" s="73"/>
      <c r="K192" s="73"/>
      <c r="L192" s="73"/>
      <c r="M192" s="65"/>
      <c r="N192" s="65"/>
      <c r="O192" s="73"/>
      <c r="P192" s="73"/>
      <c r="Q192" s="73"/>
      <c r="R192" s="73"/>
      <c r="S192" s="73"/>
      <c r="T192" s="73"/>
      <c r="U192" s="66"/>
    </row>
    <row r="193" spans="2:21" ht="9" customHeight="1" x14ac:dyDescent="0.2">
      <c r="B193" s="64"/>
      <c r="C193" s="779" t="s">
        <v>299</v>
      </c>
      <c r="D193" s="780"/>
      <c r="E193" s="780"/>
      <c r="F193" s="780"/>
      <c r="G193" s="780"/>
      <c r="H193" s="781"/>
      <c r="I193" s="73"/>
      <c r="J193" s="73"/>
      <c r="K193" s="73"/>
      <c r="L193" s="73"/>
      <c r="M193" s="65"/>
      <c r="N193" s="65"/>
      <c r="O193" s="73"/>
      <c r="P193" s="73"/>
      <c r="Q193" s="73"/>
      <c r="R193" s="73"/>
      <c r="S193" s="73"/>
      <c r="T193" s="73"/>
      <c r="U193" s="66"/>
    </row>
    <row r="194" spans="2:21" ht="9" customHeight="1" x14ac:dyDescent="0.2">
      <c r="B194" s="64"/>
      <c r="C194" s="603" t="s">
        <v>130</v>
      </c>
      <c r="D194" s="591">
        <v>2014</v>
      </c>
      <c r="E194" s="593">
        <v>2015</v>
      </c>
      <c r="F194" s="593">
        <v>2016</v>
      </c>
      <c r="G194" s="593">
        <v>2017</v>
      </c>
      <c r="H194" s="593">
        <v>2018</v>
      </c>
      <c r="I194" s="73"/>
      <c r="J194" s="73"/>
      <c r="K194" s="73"/>
      <c r="L194" s="73"/>
      <c r="M194" s="65"/>
      <c r="N194" s="65"/>
      <c r="O194" s="73"/>
      <c r="P194" s="73"/>
      <c r="Q194" s="73"/>
      <c r="R194" s="73"/>
      <c r="S194" s="73"/>
      <c r="T194" s="73"/>
      <c r="U194" s="66"/>
    </row>
    <row r="195" spans="2:21" ht="9" customHeight="1" x14ac:dyDescent="0.2">
      <c r="B195" s="64"/>
      <c r="C195" s="130" t="s">
        <v>131</v>
      </c>
      <c r="D195" s="275">
        <v>865</v>
      </c>
      <c r="E195" s="182">
        <v>999</v>
      </c>
      <c r="F195" s="182">
        <v>1183</v>
      </c>
      <c r="G195" s="182">
        <v>1137</v>
      </c>
      <c r="H195" s="182">
        <v>1289</v>
      </c>
      <c r="I195" s="73"/>
      <c r="J195" s="73"/>
      <c r="K195" s="73"/>
      <c r="L195" s="73"/>
      <c r="M195" s="65"/>
      <c r="N195" s="65"/>
      <c r="O195" s="73"/>
      <c r="P195" s="73"/>
      <c r="Q195" s="73"/>
      <c r="R195" s="73"/>
      <c r="S195" s="73"/>
      <c r="T195" s="73"/>
      <c r="U195" s="66"/>
    </row>
    <row r="196" spans="2:21" ht="9" customHeight="1" x14ac:dyDescent="0.2">
      <c r="B196" s="64"/>
      <c r="C196" s="130" t="s">
        <v>132</v>
      </c>
      <c r="D196" s="209">
        <v>128</v>
      </c>
      <c r="E196" s="594">
        <v>200</v>
      </c>
      <c r="F196" s="594">
        <v>250</v>
      </c>
      <c r="G196" s="594">
        <v>224</v>
      </c>
      <c r="H196" s="594">
        <v>223</v>
      </c>
      <c r="I196" s="73"/>
      <c r="J196" s="73"/>
      <c r="K196" s="73"/>
      <c r="L196" s="73"/>
      <c r="M196" s="65"/>
      <c r="N196" s="65"/>
      <c r="O196" s="73"/>
      <c r="P196" s="73"/>
      <c r="Q196" s="73"/>
      <c r="R196" s="73"/>
      <c r="S196" s="73"/>
      <c r="T196" s="73"/>
      <c r="U196" s="66"/>
    </row>
    <row r="197" spans="2:21" ht="9" customHeight="1" x14ac:dyDescent="0.2">
      <c r="B197" s="64"/>
      <c r="C197" s="130" t="s">
        <v>133</v>
      </c>
      <c r="D197" s="209">
        <v>12</v>
      </c>
      <c r="E197" s="594">
        <v>21</v>
      </c>
      <c r="F197" s="594">
        <v>26</v>
      </c>
      <c r="G197" s="594">
        <v>10</v>
      </c>
      <c r="H197" s="594">
        <v>11</v>
      </c>
      <c r="I197" s="73"/>
      <c r="J197" s="73"/>
      <c r="K197" s="73"/>
      <c r="L197" s="73"/>
      <c r="M197" s="65"/>
      <c r="N197" s="65"/>
      <c r="O197" s="73"/>
      <c r="P197" s="73"/>
      <c r="Q197" s="73"/>
      <c r="R197" s="73"/>
      <c r="S197" s="73"/>
      <c r="T197" s="73"/>
      <c r="U197" s="66"/>
    </row>
    <row r="198" spans="2:21" ht="9" customHeight="1" x14ac:dyDescent="0.2">
      <c r="B198" s="64"/>
      <c r="C198" s="179" t="s">
        <v>0</v>
      </c>
      <c r="D198" s="277">
        <v>1005</v>
      </c>
      <c r="E198" s="231">
        <v>1220</v>
      </c>
      <c r="F198" s="231">
        <v>1459</v>
      </c>
      <c r="G198" s="231">
        <v>1371</v>
      </c>
      <c r="H198" s="231">
        <v>1523</v>
      </c>
      <c r="I198" s="73"/>
      <c r="J198" s="73"/>
      <c r="K198" s="73"/>
      <c r="L198" s="73"/>
      <c r="M198" s="65"/>
      <c r="N198" s="65"/>
      <c r="O198" s="73"/>
      <c r="P198" s="73"/>
      <c r="Q198" s="73"/>
      <c r="R198" s="73"/>
      <c r="S198" s="73"/>
      <c r="T198" s="73"/>
      <c r="U198" s="66"/>
    </row>
    <row r="199" spans="2:21" ht="9" customHeight="1" x14ac:dyDescent="0.2">
      <c r="B199" s="64"/>
      <c r="C199" s="107"/>
      <c r="D199" s="73"/>
      <c r="E199" s="73"/>
      <c r="F199" s="73"/>
      <c r="G199" s="73"/>
      <c r="H199" s="73"/>
      <c r="I199" s="73"/>
      <c r="J199" s="73"/>
      <c r="K199" s="73"/>
      <c r="L199" s="73"/>
      <c r="M199" s="65"/>
      <c r="N199" s="65"/>
      <c r="O199" s="73"/>
      <c r="P199" s="73"/>
      <c r="Q199" s="73"/>
      <c r="R199" s="73"/>
      <c r="S199" s="73"/>
      <c r="T199" s="73"/>
      <c r="U199" s="66"/>
    </row>
    <row r="200" spans="2:21" ht="9" customHeight="1" x14ac:dyDescent="0.2">
      <c r="B200" s="64"/>
      <c r="C200" s="779" t="s">
        <v>300</v>
      </c>
      <c r="D200" s="780"/>
      <c r="E200" s="780"/>
      <c r="F200" s="780"/>
      <c r="G200" s="780"/>
      <c r="H200" s="781"/>
      <c r="I200" s="73"/>
      <c r="J200" s="73"/>
      <c r="K200" s="73"/>
      <c r="L200" s="73"/>
      <c r="M200" s="65"/>
      <c r="N200" s="65"/>
      <c r="O200" s="73"/>
      <c r="P200" s="73"/>
      <c r="Q200" s="73"/>
      <c r="R200" s="73"/>
      <c r="S200" s="73"/>
      <c r="T200" s="73"/>
      <c r="U200" s="66"/>
    </row>
    <row r="201" spans="2:21" ht="9" customHeight="1" x14ac:dyDescent="0.2">
      <c r="B201" s="64"/>
      <c r="C201" s="603" t="s">
        <v>130</v>
      </c>
      <c r="D201" s="591">
        <v>2014</v>
      </c>
      <c r="E201" s="593">
        <v>2015</v>
      </c>
      <c r="F201" s="593">
        <v>2016</v>
      </c>
      <c r="G201" s="593">
        <v>2017</v>
      </c>
      <c r="H201" s="593">
        <v>2018</v>
      </c>
      <c r="I201" s="73"/>
      <c r="J201" s="73"/>
      <c r="K201" s="73"/>
      <c r="L201" s="73"/>
      <c r="M201" s="65"/>
      <c r="N201" s="65"/>
      <c r="O201" s="73"/>
      <c r="P201" s="73"/>
      <c r="Q201" s="73"/>
      <c r="R201" s="73"/>
      <c r="S201" s="73"/>
      <c r="T201" s="73"/>
      <c r="U201" s="66"/>
    </row>
    <row r="202" spans="2:21" ht="9" customHeight="1" x14ac:dyDescent="0.2">
      <c r="B202" s="64"/>
      <c r="C202" s="130" t="s">
        <v>130</v>
      </c>
      <c r="D202" s="275">
        <v>2014</v>
      </c>
      <c r="E202" s="182">
        <v>2015</v>
      </c>
      <c r="F202" s="182">
        <v>2016</v>
      </c>
      <c r="G202" s="182">
        <v>2017</v>
      </c>
      <c r="H202" s="182">
        <v>2018</v>
      </c>
      <c r="I202" s="73"/>
      <c r="J202" s="73"/>
      <c r="K202" s="73"/>
      <c r="L202" s="73"/>
      <c r="M202" s="65"/>
      <c r="N202" s="65"/>
      <c r="O202" s="73"/>
      <c r="P202" s="73"/>
      <c r="Q202" s="73"/>
      <c r="R202" s="73"/>
      <c r="S202" s="73"/>
      <c r="T202" s="73"/>
      <c r="U202" s="66"/>
    </row>
    <row r="203" spans="2:21" ht="9" customHeight="1" x14ac:dyDescent="0.2">
      <c r="B203" s="64"/>
      <c r="C203" s="130" t="s">
        <v>131</v>
      </c>
      <c r="D203" s="209">
        <v>611</v>
      </c>
      <c r="E203" s="594">
        <v>633</v>
      </c>
      <c r="F203" s="594">
        <v>727</v>
      </c>
      <c r="G203" s="594">
        <v>820</v>
      </c>
      <c r="H203" s="182">
        <v>1105</v>
      </c>
      <c r="I203" s="73"/>
      <c r="J203" s="73"/>
      <c r="K203" s="73"/>
      <c r="L203" s="73"/>
      <c r="M203" s="65"/>
      <c r="N203" s="65"/>
      <c r="O203" s="73"/>
      <c r="P203" s="73"/>
      <c r="Q203" s="73"/>
      <c r="R203" s="73"/>
      <c r="S203" s="73"/>
      <c r="T203" s="73"/>
      <c r="U203" s="66"/>
    </row>
    <row r="204" spans="2:21" ht="9" customHeight="1" x14ac:dyDescent="0.2">
      <c r="B204" s="64"/>
      <c r="C204" s="130" t="s">
        <v>132</v>
      </c>
      <c r="D204" s="209">
        <v>142</v>
      </c>
      <c r="E204" s="594">
        <v>148</v>
      </c>
      <c r="F204" s="594">
        <v>140</v>
      </c>
      <c r="G204" s="594">
        <v>119</v>
      </c>
      <c r="H204" s="594">
        <v>136</v>
      </c>
      <c r="I204" s="73"/>
      <c r="J204" s="73"/>
      <c r="K204" s="73"/>
      <c r="L204" s="73"/>
      <c r="M204" s="65"/>
      <c r="N204" s="65"/>
      <c r="O204" s="73"/>
      <c r="P204" s="73"/>
      <c r="Q204" s="73"/>
      <c r="R204" s="73"/>
      <c r="S204" s="73"/>
      <c r="T204" s="73"/>
      <c r="U204" s="66"/>
    </row>
    <row r="205" spans="2:21" ht="9" customHeight="1" x14ac:dyDescent="0.2">
      <c r="B205" s="64"/>
      <c r="C205" s="179" t="s">
        <v>133</v>
      </c>
      <c r="D205" s="277">
        <v>5</v>
      </c>
      <c r="E205" s="231">
        <v>8</v>
      </c>
      <c r="F205" s="231">
        <v>8</v>
      </c>
      <c r="G205" s="231">
        <v>11</v>
      </c>
      <c r="H205" s="231">
        <v>12</v>
      </c>
      <c r="I205" s="73"/>
      <c r="J205" s="73"/>
      <c r="K205" s="73"/>
      <c r="L205" s="73"/>
      <c r="M205" s="65"/>
      <c r="N205" s="65"/>
      <c r="O205" s="73"/>
      <c r="P205" s="73"/>
      <c r="Q205" s="73"/>
      <c r="R205" s="73"/>
      <c r="S205" s="73"/>
      <c r="T205" s="73"/>
      <c r="U205" s="66"/>
    </row>
    <row r="206" spans="2:21" ht="9" customHeight="1" x14ac:dyDescent="0.2">
      <c r="B206" s="64"/>
      <c r="C206" s="107"/>
      <c r="D206" s="73"/>
      <c r="E206" s="73"/>
      <c r="F206" s="73"/>
      <c r="G206" s="73"/>
      <c r="H206" s="73"/>
      <c r="I206" s="73"/>
      <c r="J206" s="73"/>
      <c r="K206" s="73"/>
      <c r="L206" s="73"/>
      <c r="M206" s="65"/>
      <c r="N206" s="65"/>
      <c r="O206" s="73"/>
      <c r="P206" s="73"/>
      <c r="Q206" s="73"/>
      <c r="R206" s="73"/>
      <c r="S206" s="73"/>
      <c r="T206" s="73"/>
      <c r="U206" s="66"/>
    </row>
    <row r="207" spans="2:21" ht="9" customHeight="1" x14ac:dyDescent="0.2">
      <c r="B207" s="64"/>
      <c r="C207" s="779" t="s">
        <v>301</v>
      </c>
      <c r="D207" s="780"/>
      <c r="E207" s="780"/>
      <c r="F207" s="780"/>
      <c r="G207" s="780"/>
      <c r="H207" s="781"/>
      <c r="I207" s="73"/>
      <c r="J207" s="73"/>
      <c r="K207" s="73"/>
      <c r="L207" s="73"/>
      <c r="M207" s="65"/>
      <c r="N207" s="65"/>
      <c r="O207" s="73"/>
      <c r="P207" s="73"/>
      <c r="Q207" s="73"/>
      <c r="R207" s="73"/>
      <c r="S207" s="73"/>
      <c r="T207" s="73"/>
      <c r="U207" s="66"/>
    </row>
    <row r="208" spans="2:21" ht="9" customHeight="1" x14ac:dyDescent="0.2">
      <c r="B208" s="64"/>
      <c r="C208" s="603" t="s">
        <v>130</v>
      </c>
      <c r="D208" s="591">
        <v>2014</v>
      </c>
      <c r="E208" s="593">
        <v>2015</v>
      </c>
      <c r="F208" s="593">
        <v>2016</v>
      </c>
      <c r="G208" s="593">
        <v>2017</v>
      </c>
      <c r="H208" s="593">
        <v>2018</v>
      </c>
      <c r="I208" s="73"/>
      <c r="J208" s="73"/>
      <c r="K208" s="73"/>
      <c r="L208" s="73"/>
      <c r="M208" s="65"/>
      <c r="N208" s="65"/>
      <c r="O208" s="73"/>
      <c r="P208" s="73"/>
      <c r="Q208" s="73"/>
      <c r="R208" s="73"/>
      <c r="S208" s="73"/>
      <c r="T208" s="73"/>
      <c r="U208" s="66"/>
    </row>
    <row r="209" spans="2:21" ht="9" customHeight="1" x14ac:dyDescent="0.2">
      <c r="B209" s="64"/>
      <c r="C209" s="130" t="s">
        <v>131</v>
      </c>
      <c r="D209" s="275">
        <v>921</v>
      </c>
      <c r="E209" s="182">
        <v>1094</v>
      </c>
      <c r="F209" s="182">
        <v>1168</v>
      </c>
      <c r="G209" s="182">
        <v>1229</v>
      </c>
      <c r="H209" s="182">
        <v>1316</v>
      </c>
      <c r="I209" s="73"/>
      <c r="J209" s="73"/>
      <c r="K209" s="73"/>
      <c r="L209" s="73"/>
      <c r="M209" s="65"/>
      <c r="N209" s="65"/>
      <c r="O209" s="73"/>
      <c r="P209" s="73"/>
      <c r="Q209" s="73"/>
      <c r="R209" s="73"/>
      <c r="S209" s="73"/>
      <c r="T209" s="73"/>
      <c r="U209" s="66"/>
    </row>
    <row r="210" spans="2:21" ht="9" customHeight="1" x14ac:dyDescent="0.2">
      <c r="B210" s="64"/>
      <c r="C210" s="130" t="s">
        <v>132</v>
      </c>
      <c r="D210" s="209">
        <v>190</v>
      </c>
      <c r="E210" s="594">
        <v>291</v>
      </c>
      <c r="F210" s="594">
        <v>252</v>
      </c>
      <c r="G210" s="594">
        <v>247</v>
      </c>
      <c r="H210" s="594">
        <v>228</v>
      </c>
      <c r="I210" s="73"/>
      <c r="J210" s="73"/>
      <c r="K210" s="73"/>
      <c r="L210" s="73"/>
      <c r="M210" s="65"/>
      <c r="N210" s="65"/>
      <c r="O210" s="73"/>
      <c r="P210" s="73"/>
      <c r="Q210" s="73"/>
      <c r="R210" s="73"/>
      <c r="S210" s="73"/>
      <c r="T210" s="73"/>
      <c r="U210" s="66"/>
    </row>
    <row r="211" spans="2:21" ht="9" customHeight="1" x14ac:dyDescent="0.2">
      <c r="B211" s="64"/>
      <c r="C211" s="130" t="s">
        <v>133</v>
      </c>
      <c r="D211" s="209">
        <v>16</v>
      </c>
      <c r="E211" s="594">
        <v>5</v>
      </c>
      <c r="F211" s="594">
        <v>14</v>
      </c>
      <c r="G211" s="594">
        <v>16</v>
      </c>
      <c r="H211" s="594">
        <v>9</v>
      </c>
      <c r="I211" s="73"/>
      <c r="J211" s="73"/>
      <c r="K211" s="73"/>
      <c r="L211" s="73"/>
      <c r="M211" s="65"/>
      <c r="N211" s="65"/>
      <c r="O211" s="73"/>
      <c r="P211" s="73"/>
      <c r="Q211" s="73"/>
      <c r="R211" s="73"/>
      <c r="S211" s="73"/>
      <c r="T211" s="73"/>
      <c r="U211" s="66"/>
    </row>
    <row r="212" spans="2:21" ht="9" customHeight="1" x14ac:dyDescent="0.2">
      <c r="B212" s="64"/>
      <c r="C212" s="179" t="s">
        <v>0</v>
      </c>
      <c r="D212" s="277">
        <v>1127</v>
      </c>
      <c r="E212" s="231">
        <v>1390</v>
      </c>
      <c r="F212" s="231">
        <v>1434</v>
      </c>
      <c r="G212" s="231">
        <v>1492</v>
      </c>
      <c r="H212" s="231">
        <v>1553</v>
      </c>
      <c r="I212" s="73"/>
      <c r="J212" s="73"/>
      <c r="K212" s="73"/>
      <c r="L212" s="73"/>
      <c r="M212" s="65"/>
      <c r="N212" s="65"/>
      <c r="O212" s="73"/>
      <c r="P212" s="73"/>
      <c r="Q212" s="73"/>
      <c r="R212" s="73"/>
      <c r="S212" s="73"/>
      <c r="T212" s="73"/>
      <c r="U212" s="66"/>
    </row>
    <row r="213" spans="2:21" ht="9" customHeight="1" x14ac:dyDescent="0.2">
      <c r="B213" s="64"/>
      <c r="C213" s="271"/>
      <c r="D213" s="272"/>
      <c r="E213" s="272"/>
      <c r="F213" s="272"/>
      <c r="G213" s="272"/>
      <c r="H213" s="272"/>
      <c r="I213" s="65"/>
      <c r="J213" s="73"/>
      <c r="K213" s="73"/>
      <c r="L213" s="73"/>
      <c r="M213" s="65"/>
      <c r="N213" s="65"/>
      <c r="O213" s="73"/>
      <c r="P213" s="73"/>
      <c r="Q213" s="73"/>
      <c r="R213" s="73"/>
      <c r="S213" s="73"/>
      <c r="T213" s="73"/>
      <c r="U213" s="66"/>
    </row>
    <row r="214" spans="2:21" ht="9" customHeight="1" x14ac:dyDescent="0.2">
      <c r="B214" s="64"/>
      <c r="C214" s="779" t="s">
        <v>309</v>
      </c>
      <c r="D214" s="780"/>
      <c r="E214" s="780"/>
      <c r="F214" s="780"/>
      <c r="G214" s="780"/>
      <c r="H214" s="781"/>
      <c r="I214" s="65"/>
      <c r="J214" s="73"/>
      <c r="K214" s="73"/>
      <c r="L214" s="73"/>
      <c r="M214" s="65"/>
      <c r="N214" s="65"/>
      <c r="O214" s="73"/>
      <c r="P214" s="73"/>
      <c r="Q214" s="73"/>
      <c r="R214" s="73"/>
      <c r="S214" s="73"/>
      <c r="T214" s="73"/>
      <c r="U214" s="66"/>
    </row>
    <row r="215" spans="2:21" ht="9" customHeight="1" x14ac:dyDescent="0.2">
      <c r="B215" s="64"/>
      <c r="C215" s="603" t="s">
        <v>130</v>
      </c>
      <c r="D215" s="591">
        <v>2014</v>
      </c>
      <c r="E215" s="593">
        <v>2015</v>
      </c>
      <c r="F215" s="593">
        <v>2016</v>
      </c>
      <c r="G215" s="593">
        <v>2017</v>
      </c>
      <c r="H215" s="593">
        <v>2018</v>
      </c>
      <c r="I215" s="65"/>
      <c r="J215" s="73"/>
      <c r="K215" s="73"/>
      <c r="L215" s="73"/>
      <c r="M215" s="65"/>
      <c r="N215" s="65"/>
      <c r="O215" s="73"/>
      <c r="P215" s="73"/>
      <c r="Q215" s="73"/>
      <c r="R215" s="73"/>
      <c r="S215" s="73"/>
      <c r="T215" s="73"/>
      <c r="U215" s="66"/>
    </row>
    <row r="216" spans="2:21" ht="9" customHeight="1" x14ac:dyDescent="0.2">
      <c r="B216" s="64"/>
      <c r="C216" s="130" t="s">
        <v>131</v>
      </c>
      <c r="D216" s="275">
        <v>555</v>
      </c>
      <c r="E216" s="182">
        <v>518</v>
      </c>
      <c r="F216" s="182">
        <v>503</v>
      </c>
      <c r="G216" s="182">
        <v>621</v>
      </c>
      <c r="H216" s="182">
        <v>625</v>
      </c>
      <c r="I216" s="65"/>
      <c r="J216" s="73"/>
      <c r="K216" s="73"/>
      <c r="L216" s="73"/>
      <c r="M216" s="65"/>
      <c r="N216" s="65"/>
      <c r="O216" s="73"/>
      <c r="P216" s="73"/>
      <c r="Q216" s="73"/>
      <c r="R216" s="73"/>
      <c r="S216" s="73"/>
      <c r="T216" s="73"/>
      <c r="U216" s="66"/>
    </row>
    <row r="217" spans="2:21" ht="9" customHeight="1" x14ac:dyDescent="0.2">
      <c r="B217" s="64"/>
      <c r="C217" s="130" t="s">
        <v>132</v>
      </c>
      <c r="D217" s="209">
        <v>172</v>
      </c>
      <c r="E217" s="594">
        <v>160</v>
      </c>
      <c r="F217" s="594">
        <v>186</v>
      </c>
      <c r="G217" s="594">
        <v>170</v>
      </c>
      <c r="H217" s="594">
        <v>119</v>
      </c>
      <c r="I217" s="65"/>
      <c r="J217" s="73"/>
      <c r="K217" s="73"/>
      <c r="L217" s="73"/>
      <c r="M217" s="65"/>
      <c r="N217" s="65"/>
      <c r="O217" s="73"/>
      <c r="P217" s="73"/>
      <c r="Q217" s="73"/>
      <c r="R217" s="73"/>
      <c r="S217" s="73"/>
      <c r="T217" s="73"/>
      <c r="U217" s="66"/>
    </row>
    <row r="218" spans="2:21" ht="9" customHeight="1" x14ac:dyDescent="0.2">
      <c r="B218" s="64"/>
      <c r="C218" s="130" t="s">
        <v>133</v>
      </c>
      <c r="D218" s="209">
        <v>0</v>
      </c>
      <c r="E218" s="594">
        <v>3</v>
      </c>
      <c r="F218" s="594">
        <v>11</v>
      </c>
      <c r="G218" s="594">
        <v>2</v>
      </c>
      <c r="H218" s="594">
        <v>0</v>
      </c>
      <c r="I218" s="65"/>
      <c r="J218" s="73"/>
      <c r="K218" s="73"/>
      <c r="L218" s="73"/>
      <c r="M218" s="65"/>
      <c r="N218" s="65"/>
      <c r="O218" s="73"/>
      <c r="P218" s="73"/>
      <c r="Q218" s="73"/>
      <c r="R218" s="73"/>
      <c r="S218" s="73"/>
      <c r="T218" s="73"/>
      <c r="U218" s="66"/>
    </row>
    <row r="219" spans="2:21" ht="9" customHeight="1" x14ac:dyDescent="0.2">
      <c r="B219" s="64"/>
      <c r="C219" s="179" t="s">
        <v>0</v>
      </c>
      <c r="D219" s="277">
        <v>727</v>
      </c>
      <c r="E219" s="231">
        <v>681</v>
      </c>
      <c r="F219" s="231">
        <v>700</v>
      </c>
      <c r="G219" s="231">
        <v>793</v>
      </c>
      <c r="H219" s="231">
        <v>744</v>
      </c>
      <c r="I219" s="65"/>
      <c r="J219" s="73"/>
      <c r="K219" s="73"/>
      <c r="L219" s="73"/>
      <c r="M219" s="65"/>
      <c r="N219" s="65"/>
      <c r="O219" s="73"/>
      <c r="P219" s="73"/>
      <c r="Q219" s="73"/>
      <c r="R219" s="73"/>
      <c r="S219" s="73"/>
      <c r="T219" s="73"/>
      <c r="U219" s="66"/>
    </row>
    <row r="220" spans="2:21" ht="9" customHeight="1" x14ac:dyDescent="0.2">
      <c r="B220" s="64"/>
      <c r="C220" s="271"/>
      <c r="D220" s="272"/>
      <c r="E220" s="272"/>
      <c r="F220" s="272"/>
      <c r="G220" s="272"/>
      <c r="H220" s="272"/>
      <c r="I220" s="65"/>
      <c r="J220" s="65"/>
      <c r="K220" s="73"/>
      <c r="L220" s="73"/>
      <c r="M220" s="65"/>
      <c r="N220" s="65"/>
      <c r="O220" s="73"/>
      <c r="P220" s="73"/>
      <c r="Q220" s="73"/>
      <c r="R220" s="73"/>
      <c r="S220" s="73"/>
      <c r="T220" s="73"/>
      <c r="U220" s="66"/>
    </row>
    <row r="221" spans="2:21" ht="9" customHeight="1" x14ac:dyDescent="0.2">
      <c r="B221" s="64"/>
      <c r="C221" s="779" t="s">
        <v>310</v>
      </c>
      <c r="D221" s="780"/>
      <c r="E221" s="780"/>
      <c r="F221" s="780"/>
      <c r="G221" s="780"/>
      <c r="H221" s="781"/>
      <c r="I221" s="65"/>
      <c r="J221" s="65"/>
      <c r="K221" s="73"/>
      <c r="L221" s="73"/>
      <c r="M221" s="65"/>
      <c r="N221" s="65"/>
      <c r="O221" s="73"/>
      <c r="P221" s="73"/>
      <c r="Q221" s="73"/>
      <c r="R221" s="73"/>
      <c r="S221" s="73"/>
      <c r="T221" s="73"/>
      <c r="U221" s="66"/>
    </row>
    <row r="222" spans="2:21" ht="9" customHeight="1" x14ac:dyDescent="0.2">
      <c r="B222" s="64"/>
      <c r="C222" s="603" t="s">
        <v>130</v>
      </c>
      <c r="D222" s="591">
        <v>2014</v>
      </c>
      <c r="E222" s="593">
        <v>2015</v>
      </c>
      <c r="F222" s="593">
        <v>2016</v>
      </c>
      <c r="G222" s="593">
        <v>2017</v>
      </c>
      <c r="H222" s="593">
        <v>2018</v>
      </c>
      <c r="I222" s="65"/>
      <c r="J222" s="65"/>
      <c r="K222" s="73"/>
      <c r="L222" s="73"/>
      <c r="M222" s="65"/>
      <c r="N222" s="65"/>
      <c r="O222" s="73"/>
      <c r="P222" s="73"/>
      <c r="Q222" s="73"/>
      <c r="R222" s="73"/>
      <c r="S222" s="73"/>
      <c r="T222" s="73"/>
      <c r="U222" s="66"/>
    </row>
    <row r="223" spans="2:21" ht="9" customHeight="1" x14ac:dyDescent="0.2">
      <c r="B223" s="64"/>
      <c r="C223" s="130" t="s">
        <v>131</v>
      </c>
      <c r="D223" s="275">
        <v>781</v>
      </c>
      <c r="E223" s="182">
        <v>727</v>
      </c>
      <c r="F223" s="182">
        <v>593</v>
      </c>
      <c r="G223" s="182">
        <v>502</v>
      </c>
      <c r="H223" s="182">
        <v>748</v>
      </c>
      <c r="I223" s="65"/>
      <c r="J223" s="65"/>
      <c r="K223" s="73"/>
      <c r="L223" s="73"/>
      <c r="M223" s="65"/>
      <c r="N223" s="65"/>
      <c r="O223" s="73"/>
      <c r="P223" s="73"/>
      <c r="Q223" s="73"/>
      <c r="R223" s="73"/>
      <c r="S223" s="73"/>
      <c r="T223" s="73"/>
      <c r="U223" s="66"/>
    </row>
    <row r="224" spans="2:21" ht="9" customHeight="1" x14ac:dyDescent="0.2">
      <c r="B224" s="64"/>
      <c r="C224" s="130" t="s">
        <v>132</v>
      </c>
      <c r="D224" s="209">
        <v>337</v>
      </c>
      <c r="E224" s="594">
        <v>347</v>
      </c>
      <c r="F224" s="594">
        <v>334</v>
      </c>
      <c r="G224" s="594">
        <v>243</v>
      </c>
      <c r="H224" s="594">
        <v>199</v>
      </c>
      <c r="I224" s="65"/>
      <c r="J224" s="65"/>
      <c r="K224" s="73"/>
      <c r="L224" s="73"/>
      <c r="M224" s="65"/>
      <c r="N224" s="65"/>
      <c r="O224" s="73"/>
      <c r="P224" s="73"/>
      <c r="Q224" s="73"/>
      <c r="R224" s="73"/>
      <c r="S224" s="73"/>
      <c r="T224" s="73"/>
      <c r="U224" s="66"/>
    </row>
    <row r="225" spans="2:21" ht="9" customHeight="1" x14ac:dyDescent="0.2">
      <c r="B225" s="64"/>
      <c r="C225" s="130" t="s">
        <v>133</v>
      </c>
      <c r="D225" s="209">
        <v>25</v>
      </c>
      <c r="E225" s="594">
        <v>12</v>
      </c>
      <c r="F225" s="594">
        <v>10</v>
      </c>
      <c r="G225" s="594">
        <v>5</v>
      </c>
      <c r="H225" s="594">
        <v>8</v>
      </c>
      <c r="I225" s="65"/>
      <c r="J225" s="65"/>
      <c r="K225" s="73"/>
      <c r="L225" s="73"/>
      <c r="M225" s="65"/>
      <c r="N225" s="65"/>
      <c r="O225" s="73"/>
      <c r="P225" s="73"/>
      <c r="Q225" s="73"/>
      <c r="R225" s="73"/>
      <c r="S225" s="73"/>
      <c r="T225" s="73"/>
      <c r="U225" s="66"/>
    </row>
    <row r="226" spans="2:21" ht="9" customHeight="1" x14ac:dyDescent="0.2">
      <c r="B226" s="64"/>
      <c r="C226" s="179" t="s">
        <v>0</v>
      </c>
      <c r="D226" s="277">
        <v>1143</v>
      </c>
      <c r="E226" s="231">
        <v>1086</v>
      </c>
      <c r="F226" s="231">
        <v>937</v>
      </c>
      <c r="G226" s="231">
        <v>750</v>
      </c>
      <c r="H226" s="231">
        <v>955</v>
      </c>
      <c r="I226" s="65"/>
      <c r="J226" s="65"/>
      <c r="K226" s="73"/>
      <c r="L226" s="73"/>
      <c r="M226" s="65"/>
      <c r="N226" s="65"/>
      <c r="O226" s="73"/>
      <c r="P226" s="73"/>
      <c r="Q226" s="73"/>
      <c r="R226" s="73"/>
      <c r="S226" s="73"/>
      <c r="T226" s="73"/>
      <c r="U226" s="66"/>
    </row>
    <row r="227" spans="2:21" ht="9" customHeight="1" x14ac:dyDescent="0.2">
      <c r="B227" s="64"/>
      <c r="C227" s="63"/>
      <c r="D227" s="65"/>
      <c r="E227" s="65"/>
      <c r="F227" s="65"/>
      <c r="G227" s="65"/>
      <c r="H227" s="65"/>
      <c r="I227" s="65"/>
      <c r="J227" s="65"/>
      <c r="K227" s="73"/>
      <c r="L227" s="73"/>
      <c r="M227" s="65"/>
      <c r="N227" s="65"/>
      <c r="O227" s="73"/>
      <c r="P227" s="73"/>
      <c r="Q227" s="73"/>
      <c r="R227" s="73"/>
      <c r="S227" s="73"/>
      <c r="T227" s="73"/>
      <c r="U227" s="66"/>
    </row>
    <row r="228" spans="2:21" ht="9" customHeight="1" x14ac:dyDescent="0.2">
      <c r="B228" s="64"/>
      <c r="C228" s="107"/>
      <c r="D228" s="73"/>
      <c r="E228" s="73"/>
      <c r="F228" s="73"/>
      <c r="G228" s="73"/>
      <c r="H228" s="73"/>
      <c r="I228" s="73"/>
      <c r="J228" s="73"/>
      <c r="K228" s="73"/>
      <c r="L228" s="73"/>
      <c r="M228" s="65"/>
      <c r="N228" s="65"/>
      <c r="O228" s="73"/>
      <c r="P228" s="73"/>
      <c r="Q228" s="73"/>
      <c r="R228" s="73"/>
      <c r="S228" s="73"/>
      <c r="T228" s="73"/>
      <c r="U228" s="66"/>
    </row>
    <row r="229" spans="2:21" ht="9" customHeight="1" x14ac:dyDescent="0.25">
      <c r="B229" s="64"/>
      <c r="C229" s="772" t="s">
        <v>372</v>
      </c>
      <c r="D229" s="764"/>
      <c r="E229" s="765"/>
      <c r="F229" s="292"/>
      <c r="G229" s="157"/>
      <c r="H229" s="157"/>
      <c r="I229" s="289"/>
      <c r="J229" s="289"/>
      <c r="K229" s="289"/>
      <c r="L229" s="73"/>
      <c r="M229" s="65"/>
      <c r="N229" s="65"/>
      <c r="O229" s="73"/>
      <c r="P229" s="73"/>
      <c r="Q229" s="73"/>
      <c r="R229" s="73"/>
      <c r="S229" s="73"/>
      <c r="T229" s="73"/>
      <c r="U229" s="66"/>
    </row>
    <row r="230" spans="2:21" ht="9" customHeight="1" x14ac:dyDescent="0.2">
      <c r="B230" s="64"/>
      <c r="C230" s="783" t="s">
        <v>154</v>
      </c>
      <c r="D230" s="784" t="s">
        <v>365</v>
      </c>
      <c r="E230" s="784"/>
      <c r="F230" s="290"/>
      <c r="G230" s="73"/>
      <c r="H230" s="73"/>
      <c r="I230" s="73"/>
      <c r="J230" s="73"/>
      <c r="K230" s="73"/>
      <c r="L230" s="73"/>
      <c r="M230" s="65"/>
      <c r="N230" s="65"/>
      <c r="O230" s="73"/>
      <c r="P230" s="73"/>
      <c r="Q230" s="73"/>
      <c r="R230" s="73"/>
      <c r="S230" s="73"/>
      <c r="T230" s="73"/>
      <c r="U230" s="66"/>
    </row>
    <row r="231" spans="2:21" ht="9" customHeight="1" x14ac:dyDescent="0.2">
      <c r="B231" s="64"/>
      <c r="C231" s="783"/>
      <c r="D231" s="239" t="s">
        <v>140</v>
      </c>
      <c r="E231" s="239" t="s">
        <v>141</v>
      </c>
      <c r="F231" s="290"/>
      <c r="G231" s="73"/>
      <c r="H231" s="73"/>
      <c r="I231" s="73"/>
      <c r="J231" s="73"/>
      <c r="K231" s="73"/>
      <c r="L231" s="73"/>
      <c r="M231" s="65"/>
      <c r="N231" s="65"/>
      <c r="O231" s="73"/>
      <c r="P231" s="73"/>
      <c r="Q231" s="73"/>
      <c r="R231" s="73"/>
      <c r="S231" s="73"/>
      <c r="T231" s="73"/>
      <c r="U231" s="66"/>
    </row>
    <row r="232" spans="2:21" ht="9" customHeight="1" x14ac:dyDescent="0.2">
      <c r="B232" s="64"/>
      <c r="C232" s="266" t="s">
        <v>124</v>
      </c>
      <c r="D232" s="594">
        <v>132.65</v>
      </c>
      <c r="E232" s="594">
        <v>147.5</v>
      </c>
      <c r="F232" s="291"/>
      <c r="G232" s="73"/>
      <c r="H232" s="73"/>
      <c r="I232" s="73"/>
      <c r="J232" s="73"/>
      <c r="K232" s="73"/>
      <c r="L232" s="73"/>
      <c r="M232" s="65"/>
      <c r="N232" s="65"/>
      <c r="O232" s="73"/>
      <c r="P232" s="73"/>
      <c r="Q232" s="73"/>
      <c r="R232" s="73"/>
      <c r="S232" s="73"/>
      <c r="T232" s="73"/>
      <c r="U232" s="66"/>
    </row>
    <row r="233" spans="2:21" ht="9" customHeight="1" x14ac:dyDescent="0.2">
      <c r="B233" s="64"/>
      <c r="C233" s="266" t="s">
        <v>126</v>
      </c>
      <c r="D233" s="594">
        <v>74.91</v>
      </c>
      <c r="E233" s="594">
        <v>98.9</v>
      </c>
      <c r="F233" s="291"/>
      <c r="G233" s="73"/>
      <c r="H233" s="73"/>
      <c r="I233" s="73"/>
      <c r="J233" s="73"/>
      <c r="K233" s="73"/>
      <c r="L233" s="73"/>
      <c r="M233" s="65"/>
      <c r="N233" s="65"/>
      <c r="O233" s="73"/>
      <c r="P233" s="73"/>
      <c r="Q233" s="73"/>
      <c r="R233" s="73"/>
      <c r="S233" s="73"/>
      <c r="T233" s="73"/>
      <c r="U233" s="66"/>
    </row>
    <row r="234" spans="2:21" ht="9" customHeight="1" x14ac:dyDescent="0.2">
      <c r="B234" s="64"/>
      <c r="C234" s="266" t="s">
        <v>128</v>
      </c>
      <c r="D234" s="594">
        <v>176.04</v>
      </c>
      <c r="E234" s="594">
        <v>165</v>
      </c>
      <c r="F234" s="291"/>
      <c r="G234" s="73"/>
      <c r="H234" s="73"/>
      <c r="I234" s="73"/>
      <c r="J234" s="73"/>
      <c r="K234" s="73"/>
      <c r="L234" s="73"/>
      <c r="M234" s="65"/>
      <c r="N234" s="65"/>
      <c r="O234" s="73"/>
      <c r="P234" s="73"/>
      <c r="Q234" s="73"/>
      <c r="R234" s="73"/>
      <c r="S234" s="73"/>
      <c r="T234" s="73"/>
      <c r="U234" s="66"/>
    </row>
    <row r="235" spans="2:21" ht="9" customHeight="1" x14ac:dyDescent="0.2">
      <c r="B235" s="64"/>
      <c r="C235" s="266" t="s">
        <v>127</v>
      </c>
      <c r="D235" s="594">
        <v>189.63</v>
      </c>
      <c r="E235" s="594">
        <v>197.4</v>
      </c>
      <c r="F235" s="291"/>
      <c r="G235" s="73"/>
      <c r="H235" s="73"/>
      <c r="I235" s="73"/>
      <c r="J235" s="73"/>
      <c r="K235" s="73"/>
      <c r="L235" s="73"/>
      <c r="M235" s="65"/>
      <c r="N235" s="65"/>
      <c r="O235" s="73"/>
      <c r="P235" s="73"/>
      <c r="Q235" s="73"/>
      <c r="R235" s="73"/>
      <c r="S235" s="73"/>
      <c r="T235" s="73"/>
      <c r="U235" s="66"/>
    </row>
    <row r="236" spans="2:21" ht="9" customHeight="1" x14ac:dyDescent="0.2">
      <c r="B236" s="64"/>
      <c r="C236" s="266" t="s">
        <v>135</v>
      </c>
      <c r="D236" s="594">
        <v>153.11000000000001</v>
      </c>
      <c r="E236" s="594">
        <v>195.5</v>
      </c>
      <c r="F236" s="291"/>
      <c r="G236" s="73"/>
      <c r="H236" s="73"/>
      <c r="I236" s="73"/>
      <c r="J236" s="73"/>
      <c r="K236" s="73"/>
      <c r="L236" s="73"/>
      <c r="M236" s="65"/>
      <c r="N236" s="65"/>
      <c r="O236" s="73"/>
      <c r="P236" s="73"/>
      <c r="Q236" s="73"/>
      <c r="R236" s="73"/>
      <c r="S236" s="73"/>
      <c r="T236" s="73"/>
      <c r="U236" s="66"/>
    </row>
    <row r="237" spans="2:21" ht="9" customHeight="1" x14ac:dyDescent="0.2">
      <c r="B237" s="64"/>
      <c r="C237" s="597" t="s">
        <v>35</v>
      </c>
      <c r="D237" s="597">
        <v>132.91</v>
      </c>
      <c r="E237" s="597">
        <v>149.69999999999999</v>
      </c>
      <c r="F237" s="291"/>
      <c r="G237" s="73"/>
      <c r="H237" s="73"/>
      <c r="I237" s="73"/>
      <c r="J237" s="73"/>
      <c r="K237" s="73"/>
      <c r="L237" s="73"/>
      <c r="M237" s="65"/>
      <c r="N237" s="65"/>
      <c r="O237" s="73"/>
      <c r="P237" s="73"/>
      <c r="Q237" s="73"/>
      <c r="R237" s="73"/>
      <c r="S237" s="73"/>
      <c r="T237" s="73"/>
      <c r="U237" s="66"/>
    </row>
    <row r="238" spans="2:21" ht="9" customHeight="1" x14ac:dyDescent="0.2">
      <c r="B238" s="64"/>
      <c r="C238" s="260" t="s">
        <v>155</v>
      </c>
      <c r="D238" s="260">
        <v>34.909999999999997</v>
      </c>
      <c r="E238" s="260">
        <v>35.799999999999997</v>
      </c>
      <c r="F238" s="291"/>
      <c r="G238" s="73"/>
      <c r="H238" s="73"/>
      <c r="I238" s="73"/>
      <c r="J238" s="73"/>
      <c r="K238" s="73"/>
      <c r="L238" s="73"/>
      <c r="M238" s="65"/>
      <c r="N238" s="65"/>
      <c r="O238" s="73"/>
      <c r="P238" s="73"/>
      <c r="Q238" s="73"/>
      <c r="R238" s="73"/>
      <c r="S238" s="73"/>
      <c r="T238" s="73"/>
      <c r="U238" s="66"/>
    </row>
    <row r="239" spans="2:21" ht="9" customHeight="1" x14ac:dyDescent="0.2">
      <c r="B239" s="64"/>
      <c r="C239" s="107"/>
      <c r="D239" s="73"/>
      <c r="E239" s="73"/>
      <c r="F239" s="73"/>
      <c r="G239" s="73"/>
      <c r="H239" s="73"/>
      <c r="I239" s="73"/>
      <c r="J239" s="73"/>
      <c r="K239" s="73"/>
      <c r="L239" s="73"/>
      <c r="M239" s="65"/>
      <c r="N239" s="65"/>
      <c r="O239" s="73"/>
      <c r="P239" s="73"/>
      <c r="Q239" s="73"/>
      <c r="R239" s="73"/>
      <c r="S239" s="73"/>
      <c r="T239" s="73"/>
      <c r="U239" s="66"/>
    </row>
    <row r="240" spans="2:21" ht="9" customHeight="1" x14ac:dyDescent="0.25">
      <c r="B240" s="64"/>
      <c r="C240" s="708" t="s">
        <v>390</v>
      </c>
      <c r="D240" s="764"/>
      <c r="E240" s="764"/>
      <c r="F240" s="764"/>
      <c r="G240" s="764"/>
      <c r="H240" s="764"/>
      <c r="I240" s="765"/>
      <c r="J240" s="73"/>
      <c r="K240" s="73"/>
      <c r="L240" s="73"/>
      <c r="M240" s="65"/>
      <c r="N240" s="65"/>
      <c r="O240" s="73"/>
      <c r="P240" s="73"/>
      <c r="Q240" s="73"/>
      <c r="R240" s="73"/>
      <c r="S240" s="73"/>
      <c r="T240" s="73"/>
      <c r="U240" s="66"/>
    </row>
    <row r="241" spans="2:21" ht="9" customHeight="1" x14ac:dyDescent="0.2">
      <c r="B241" s="64"/>
      <c r="C241" s="19" t="s">
        <v>373</v>
      </c>
      <c r="D241" s="50" t="s">
        <v>124</v>
      </c>
      <c r="E241" s="51" t="s">
        <v>126</v>
      </c>
      <c r="F241" s="51" t="s">
        <v>127</v>
      </c>
      <c r="G241" s="51" t="s">
        <v>128</v>
      </c>
      <c r="H241" s="51" t="s">
        <v>135</v>
      </c>
      <c r="I241" s="51" t="s">
        <v>374</v>
      </c>
      <c r="J241" s="73"/>
      <c r="K241" s="73"/>
      <c r="L241" s="73"/>
      <c r="M241" s="65"/>
      <c r="N241" s="65"/>
      <c r="O241" s="73"/>
      <c r="P241" s="73"/>
      <c r="Q241" s="73"/>
      <c r="R241" s="73"/>
      <c r="S241" s="73"/>
      <c r="T241" s="73"/>
      <c r="U241" s="66"/>
    </row>
    <row r="242" spans="2:21" ht="9" customHeight="1" x14ac:dyDescent="0.2">
      <c r="B242" s="64"/>
      <c r="C242" s="149" t="s">
        <v>375</v>
      </c>
      <c r="D242" s="590" t="s">
        <v>36</v>
      </c>
      <c r="E242" s="592" t="s">
        <v>36</v>
      </c>
      <c r="F242" s="592" t="s">
        <v>36</v>
      </c>
      <c r="G242" s="592" t="s">
        <v>36</v>
      </c>
      <c r="H242" s="592" t="s">
        <v>36</v>
      </c>
      <c r="I242" s="592" t="s">
        <v>36</v>
      </c>
      <c r="J242" s="73"/>
      <c r="K242" s="73"/>
      <c r="L242" s="73"/>
      <c r="M242" s="65"/>
      <c r="N242" s="65"/>
      <c r="O242" s="73"/>
      <c r="P242" s="73"/>
      <c r="Q242" s="73"/>
      <c r="R242" s="73"/>
      <c r="S242" s="73"/>
      <c r="T242" s="73"/>
      <c r="U242" s="66"/>
    </row>
    <row r="243" spans="2:21" ht="9" customHeight="1" x14ac:dyDescent="0.2">
      <c r="B243" s="64"/>
      <c r="C243" s="149" t="s">
        <v>376</v>
      </c>
      <c r="D243" s="590">
        <v>1</v>
      </c>
      <c r="E243" s="592" t="s">
        <v>36</v>
      </c>
      <c r="F243" s="592" t="s">
        <v>36</v>
      </c>
      <c r="G243" s="592" t="s">
        <v>36</v>
      </c>
      <c r="H243" s="592" t="s">
        <v>36</v>
      </c>
      <c r="I243" s="592">
        <v>1</v>
      </c>
      <c r="J243" s="73"/>
      <c r="K243" s="73"/>
      <c r="L243" s="73"/>
      <c r="M243" s="65"/>
      <c r="N243" s="65"/>
      <c r="O243" s="73"/>
      <c r="P243" s="73"/>
      <c r="Q243" s="73"/>
      <c r="R243" s="73"/>
      <c r="S243" s="73"/>
      <c r="T243" s="73"/>
      <c r="U243" s="66"/>
    </row>
    <row r="244" spans="2:21" ht="9" customHeight="1" x14ac:dyDescent="0.2">
      <c r="B244" s="64"/>
      <c r="C244" s="149" t="s">
        <v>377</v>
      </c>
      <c r="D244" s="590">
        <v>3</v>
      </c>
      <c r="E244" s="592">
        <v>1</v>
      </c>
      <c r="F244" s="592">
        <v>3</v>
      </c>
      <c r="G244" s="592" t="s">
        <v>36</v>
      </c>
      <c r="H244" s="592" t="s">
        <v>36</v>
      </c>
      <c r="I244" s="592">
        <v>7</v>
      </c>
      <c r="J244" s="73"/>
      <c r="K244" s="73"/>
      <c r="L244" s="73"/>
      <c r="M244" s="65"/>
      <c r="N244" s="65"/>
      <c r="O244" s="73"/>
      <c r="P244" s="73"/>
      <c r="Q244" s="73"/>
      <c r="R244" s="73"/>
      <c r="S244" s="73"/>
      <c r="T244" s="73"/>
      <c r="U244" s="66"/>
    </row>
    <row r="245" spans="2:21" ht="9" customHeight="1" x14ac:dyDescent="0.2">
      <c r="B245" s="64"/>
      <c r="C245" s="149" t="s">
        <v>378</v>
      </c>
      <c r="D245" s="590">
        <v>1</v>
      </c>
      <c r="E245" s="592">
        <v>1</v>
      </c>
      <c r="F245" s="592">
        <v>2</v>
      </c>
      <c r="G245" s="592">
        <v>1</v>
      </c>
      <c r="H245" s="592">
        <v>2</v>
      </c>
      <c r="I245" s="592">
        <v>7</v>
      </c>
      <c r="J245" s="73"/>
      <c r="K245" s="73"/>
      <c r="L245" s="73"/>
      <c r="M245" s="65"/>
      <c r="N245" s="65"/>
      <c r="O245" s="73"/>
      <c r="P245" s="73"/>
      <c r="Q245" s="73"/>
      <c r="R245" s="73"/>
      <c r="S245" s="73"/>
      <c r="T245" s="73"/>
      <c r="U245" s="66"/>
    </row>
    <row r="246" spans="2:21" ht="9" customHeight="1" x14ac:dyDescent="0.2">
      <c r="B246" s="64"/>
      <c r="C246" s="149" t="s">
        <v>379</v>
      </c>
      <c r="D246" s="590">
        <v>11</v>
      </c>
      <c r="E246" s="592">
        <v>10</v>
      </c>
      <c r="F246" s="592">
        <v>13</v>
      </c>
      <c r="G246" s="592">
        <v>4</v>
      </c>
      <c r="H246" s="592">
        <v>6</v>
      </c>
      <c r="I246" s="592">
        <v>44</v>
      </c>
      <c r="J246" s="73"/>
      <c r="K246" s="73"/>
      <c r="L246" s="73"/>
      <c r="M246" s="65"/>
      <c r="N246" s="65"/>
      <c r="O246" s="73"/>
      <c r="P246" s="73"/>
      <c r="Q246" s="73"/>
      <c r="R246" s="73"/>
      <c r="S246" s="73"/>
      <c r="T246" s="73"/>
      <c r="U246" s="66"/>
    </row>
    <row r="247" spans="2:21" ht="9" customHeight="1" x14ac:dyDescent="0.2">
      <c r="B247" s="64"/>
      <c r="C247" s="149" t="s">
        <v>380</v>
      </c>
      <c r="D247" s="590">
        <v>37</v>
      </c>
      <c r="E247" s="592">
        <v>43</v>
      </c>
      <c r="F247" s="592">
        <v>45</v>
      </c>
      <c r="G247" s="592">
        <v>9</v>
      </c>
      <c r="H247" s="592">
        <v>24</v>
      </c>
      <c r="I247" s="592">
        <v>158</v>
      </c>
      <c r="J247" s="73"/>
      <c r="K247" s="73"/>
      <c r="L247" s="73"/>
      <c r="M247" s="65"/>
      <c r="N247" s="65"/>
      <c r="O247" s="73"/>
      <c r="P247" s="73"/>
      <c r="Q247" s="73"/>
      <c r="R247" s="73"/>
      <c r="S247" s="73"/>
      <c r="T247" s="73"/>
      <c r="U247" s="66"/>
    </row>
    <row r="248" spans="2:21" ht="9" customHeight="1" x14ac:dyDescent="0.2">
      <c r="B248" s="64"/>
      <c r="C248" s="149" t="s">
        <v>381</v>
      </c>
      <c r="D248" s="590">
        <v>58</v>
      </c>
      <c r="E248" s="592">
        <v>76</v>
      </c>
      <c r="F248" s="592">
        <v>83</v>
      </c>
      <c r="G248" s="592">
        <v>33</v>
      </c>
      <c r="H248" s="592">
        <v>62</v>
      </c>
      <c r="I248" s="592">
        <v>312</v>
      </c>
      <c r="J248" s="73"/>
      <c r="K248" s="73"/>
      <c r="L248" s="73"/>
      <c r="M248" s="65"/>
      <c r="N248" s="65"/>
      <c r="O248" s="73"/>
      <c r="P248" s="73"/>
      <c r="Q248" s="73"/>
      <c r="R248" s="73"/>
      <c r="S248" s="73"/>
      <c r="T248" s="73"/>
      <c r="U248" s="66"/>
    </row>
    <row r="249" spans="2:21" ht="9" customHeight="1" x14ac:dyDescent="0.2">
      <c r="B249" s="64"/>
      <c r="C249" s="149" t="s">
        <v>382</v>
      </c>
      <c r="D249" s="590">
        <v>124</v>
      </c>
      <c r="E249" s="592">
        <v>98</v>
      </c>
      <c r="F249" s="592">
        <v>147</v>
      </c>
      <c r="G249" s="592">
        <v>64</v>
      </c>
      <c r="H249" s="592">
        <v>113</v>
      </c>
      <c r="I249" s="592">
        <v>546</v>
      </c>
      <c r="J249" s="73"/>
      <c r="K249" s="73"/>
      <c r="L249" s="73"/>
      <c r="M249" s="65"/>
      <c r="N249" s="65"/>
      <c r="O249" s="73"/>
      <c r="P249" s="73"/>
      <c r="Q249" s="73"/>
      <c r="R249" s="73"/>
      <c r="S249" s="73"/>
      <c r="T249" s="73"/>
      <c r="U249" s="66"/>
    </row>
    <row r="250" spans="2:21" ht="9" customHeight="1" x14ac:dyDescent="0.2">
      <c r="B250" s="64"/>
      <c r="C250" s="149" t="s">
        <v>383</v>
      </c>
      <c r="D250" s="590">
        <v>294</v>
      </c>
      <c r="E250" s="592">
        <v>257</v>
      </c>
      <c r="F250" s="592">
        <v>264</v>
      </c>
      <c r="G250" s="592">
        <v>180</v>
      </c>
      <c r="H250" s="592">
        <v>172</v>
      </c>
      <c r="I250" s="95">
        <v>1167</v>
      </c>
      <c r="J250" s="73"/>
      <c r="K250" s="73"/>
      <c r="L250" s="73"/>
      <c r="M250" s="65"/>
      <c r="N250" s="65"/>
      <c r="O250" s="73"/>
      <c r="P250" s="73"/>
      <c r="Q250" s="73"/>
      <c r="R250" s="73"/>
      <c r="S250" s="73"/>
      <c r="T250" s="73"/>
      <c r="U250" s="66"/>
    </row>
    <row r="251" spans="2:21" ht="9" customHeight="1" x14ac:dyDescent="0.2">
      <c r="B251" s="64"/>
      <c r="C251" s="149" t="s">
        <v>384</v>
      </c>
      <c r="D251" s="590">
        <v>412</v>
      </c>
      <c r="E251" s="592">
        <v>336</v>
      </c>
      <c r="F251" s="592">
        <v>412</v>
      </c>
      <c r="G251" s="592">
        <v>212</v>
      </c>
      <c r="H251" s="592">
        <v>207</v>
      </c>
      <c r="I251" s="95">
        <v>1579</v>
      </c>
      <c r="J251" s="73"/>
      <c r="K251" s="73"/>
      <c r="L251" s="73"/>
      <c r="M251" s="65"/>
      <c r="N251" s="65"/>
      <c r="O251" s="73"/>
      <c r="P251" s="73"/>
      <c r="Q251" s="73"/>
      <c r="R251" s="73"/>
      <c r="S251" s="73"/>
      <c r="T251" s="73"/>
      <c r="U251" s="66"/>
    </row>
    <row r="252" spans="2:21" ht="9" customHeight="1" x14ac:dyDescent="0.2">
      <c r="B252" s="64"/>
      <c r="C252" s="149" t="s">
        <v>385</v>
      </c>
      <c r="D252" s="590">
        <v>369</v>
      </c>
      <c r="E252" s="592">
        <v>224</v>
      </c>
      <c r="F252" s="592">
        <v>324</v>
      </c>
      <c r="G252" s="592">
        <v>126</v>
      </c>
      <c r="H252" s="592">
        <v>182</v>
      </c>
      <c r="I252" s="95">
        <v>1225</v>
      </c>
      <c r="J252" s="73"/>
      <c r="K252" s="73"/>
      <c r="L252" s="73"/>
      <c r="M252" s="65"/>
      <c r="N252" s="65"/>
      <c r="O252" s="73"/>
      <c r="P252" s="73"/>
      <c r="Q252" s="73"/>
      <c r="R252" s="73"/>
      <c r="S252" s="73"/>
      <c r="T252" s="73"/>
      <c r="U252" s="66"/>
    </row>
    <row r="253" spans="2:21" ht="9" customHeight="1" x14ac:dyDescent="0.2">
      <c r="B253" s="64"/>
      <c r="C253" s="149" t="s">
        <v>386</v>
      </c>
      <c r="D253" s="590">
        <v>127</v>
      </c>
      <c r="E253" s="592">
        <v>104</v>
      </c>
      <c r="F253" s="592">
        <v>176</v>
      </c>
      <c r="G253" s="592">
        <v>83</v>
      </c>
      <c r="H253" s="592">
        <v>109</v>
      </c>
      <c r="I253" s="592">
        <v>599</v>
      </c>
      <c r="J253" s="73"/>
      <c r="K253" s="73"/>
      <c r="L253" s="73"/>
      <c r="M253" s="65"/>
      <c r="N253" s="65"/>
      <c r="O253" s="73"/>
      <c r="P253" s="73"/>
      <c r="Q253" s="73"/>
      <c r="R253" s="73"/>
      <c r="S253" s="73"/>
      <c r="T253" s="73"/>
      <c r="U253" s="66"/>
    </row>
    <row r="254" spans="2:21" ht="9" customHeight="1" x14ac:dyDescent="0.2">
      <c r="B254" s="64"/>
      <c r="C254" s="149" t="s">
        <v>387</v>
      </c>
      <c r="D254" s="590">
        <v>54</v>
      </c>
      <c r="E254" s="592">
        <v>43</v>
      </c>
      <c r="F254" s="592">
        <v>52</v>
      </c>
      <c r="G254" s="592">
        <v>24</v>
      </c>
      <c r="H254" s="592">
        <v>46</v>
      </c>
      <c r="I254" s="592">
        <v>219</v>
      </c>
      <c r="J254" s="73"/>
      <c r="K254" s="73"/>
      <c r="L254" s="73"/>
      <c r="M254" s="65"/>
      <c r="N254" s="65"/>
      <c r="O254" s="73"/>
      <c r="P254" s="73"/>
      <c r="Q254" s="73"/>
      <c r="R254" s="73"/>
      <c r="S254" s="73"/>
      <c r="T254" s="73"/>
      <c r="U254" s="66"/>
    </row>
    <row r="255" spans="2:21" ht="9" customHeight="1" x14ac:dyDescent="0.2">
      <c r="B255" s="64"/>
      <c r="C255" s="149" t="s">
        <v>388</v>
      </c>
      <c r="D255" s="590">
        <v>31</v>
      </c>
      <c r="E255" s="592">
        <v>48</v>
      </c>
      <c r="F255" s="592">
        <v>32</v>
      </c>
      <c r="G255" s="592">
        <v>8</v>
      </c>
      <c r="H255" s="592">
        <v>30</v>
      </c>
      <c r="I255" s="592">
        <v>149</v>
      </c>
      <c r="J255" s="73"/>
      <c r="K255" s="73"/>
      <c r="L255" s="73"/>
      <c r="M255" s="65"/>
      <c r="N255" s="65"/>
      <c r="O255" s="73"/>
      <c r="P255" s="73"/>
      <c r="Q255" s="73"/>
      <c r="R255" s="73"/>
      <c r="S255" s="73"/>
      <c r="T255" s="73"/>
      <c r="U255" s="66"/>
    </row>
    <row r="256" spans="2:21" ht="9" customHeight="1" x14ac:dyDescent="0.2">
      <c r="B256" s="64"/>
      <c r="C256" s="149" t="s">
        <v>389</v>
      </c>
      <c r="D256" s="590">
        <v>1</v>
      </c>
      <c r="E256" s="592">
        <v>12</v>
      </c>
      <c r="F256" s="592">
        <v>0</v>
      </c>
      <c r="G256" s="592">
        <v>0</v>
      </c>
      <c r="H256" s="592">
        <v>2</v>
      </c>
      <c r="I256" s="592">
        <v>15</v>
      </c>
      <c r="J256" s="73"/>
      <c r="K256" s="73"/>
      <c r="L256" s="73"/>
      <c r="M256" s="65"/>
      <c r="N256" s="65"/>
      <c r="O256" s="73"/>
      <c r="P256" s="73"/>
      <c r="Q256" s="73"/>
      <c r="R256" s="73"/>
      <c r="S256" s="73"/>
      <c r="T256" s="73"/>
      <c r="U256" s="66"/>
    </row>
    <row r="257" spans="2:21" ht="9" customHeight="1" x14ac:dyDescent="0.2">
      <c r="B257" s="64"/>
      <c r="C257" s="105" t="s">
        <v>0</v>
      </c>
      <c r="D257" s="103">
        <v>1523</v>
      </c>
      <c r="E257" s="101">
        <v>1253</v>
      </c>
      <c r="F257" s="101">
        <v>1553</v>
      </c>
      <c r="G257" s="41">
        <v>744</v>
      </c>
      <c r="H257" s="41">
        <v>955</v>
      </c>
      <c r="I257" s="101">
        <v>6028</v>
      </c>
      <c r="J257" s="73"/>
      <c r="K257" s="73"/>
      <c r="L257" s="73"/>
      <c r="M257" s="65"/>
      <c r="N257" s="65"/>
      <c r="O257" s="73"/>
      <c r="P257" s="73"/>
      <c r="Q257" s="73"/>
      <c r="R257" s="73"/>
      <c r="S257" s="73"/>
      <c r="T257" s="73"/>
      <c r="U257" s="66"/>
    </row>
    <row r="258" spans="2:21" ht="9" customHeight="1" x14ac:dyDescent="0.2">
      <c r="B258" s="64"/>
      <c r="C258" s="96"/>
      <c r="D258" s="168"/>
      <c r="E258" s="168"/>
      <c r="F258" s="168"/>
      <c r="G258" s="96"/>
      <c r="H258" s="96"/>
      <c r="I258" s="168"/>
      <c r="J258" s="73"/>
      <c r="K258" s="73"/>
      <c r="L258" s="73"/>
      <c r="M258" s="65"/>
      <c r="N258" s="65"/>
      <c r="O258" s="73"/>
      <c r="P258" s="73"/>
      <c r="Q258" s="73"/>
      <c r="R258" s="73"/>
      <c r="S258" s="73"/>
      <c r="T258" s="73"/>
      <c r="U258" s="66"/>
    </row>
    <row r="259" spans="2:21" ht="9" customHeight="1" x14ac:dyDescent="0.2">
      <c r="B259" s="64"/>
      <c r="C259" s="96"/>
      <c r="D259" s="168"/>
      <c r="E259" s="168"/>
      <c r="F259" s="168"/>
      <c r="G259" s="96"/>
      <c r="H259" s="96"/>
      <c r="I259" s="168"/>
      <c r="J259" s="73"/>
      <c r="K259" s="73"/>
      <c r="L259" s="73"/>
      <c r="M259" s="65"/>
      <c r="N259" s="65"/>
      <c r="O259" s="73"/>
      <c r="P259" s="73"/>
      <c r="Q259" s="73"/>
      <c r="R259" s="73"/>
      <c r="S259" s="73"/>
      <c r="T259" s="73"/>
      <c r="U259" s="66"/>
    </row>
    <row r="260" spans="2:21" ht="12.75" customHeight="1" x14ac:dyDescent="0.25">
      <c r="B260" s="64"/>
      <c r="C260" s="724" t="s">
        <v>1689</v>
      </c>
      <c r="D260" s="696"/>
      <c r="E260" s="696"/>
      <c r="F260" s="696"/>
      <c r="G260" s="696"/>
      <c r="H260" s="696"/>
      <c r="I260" s="696"/>
      <c r="J260" s="696"/>
      <c r="K260" s="696"/>
      <c r="L260" s="696"/>
      <c r="M260" s="696"/>
      <c r="N260" s="696"/>
      <c r="O260" s="696"/>
      <c r="P260" s="696"/>
      <c r="Q260" s="696"/>
      <c r="R260" s="696"/>
      <c r="S260" s="696"/>
      <c r="T260" s="757"/>
      <c r="U260" s="66"/>
    </row>
    <row r="261" spans="2:21" ht="9" customHeight="1" x14ac:dyDescent="0.2">
      <c r="B261" s="64"/>
      <c r="C261" s="749" t="s">
        <v>1666</v>
      </c>
      <c r="D261" s="759"/>
      <c r="E261" s="760"/>
      <c r="F261" s="758" t="s">
        <v>124</v>
      </c>
      <c r="G261" s="758"/>
      <c r="H261" s="692"/>
      <c r="I261" s="762" t="s">
        <v>126</v>
      </c>
      <c r="J261" s="758"/>
      <c r="K261" s="705"/>
      <c r="L261" s="758" t="s">
        <v>127</v>
      </c>
      <c r="M261" s="758"/>
      <c r="N261" s="692"/>
      <c r="O261" s="762" t="s">
        <v>128</v>
      </c>
      <c r="P261" s="758"/>
      <c r="Q261" s="705"/>
      <c r="R261" s="758" t="s">
        <v>1667</v>
      </c>
      <c r="S261" s="758"/>
      <c r="T261" s="693"/>
      <c r="U261" s="66"/>
    </row>
    <row r="262" spans="2:21" ht="9" customHeight="1" x14ac:dyDescent="0.2">
      <c r="B262" s="64"/>
      <c r="C262" s="761"/>
      <c r="D262" s="759"/>
      <c r="E262" s="760"/>
      <c r="F262" s="661">
        <v>2017</v>
      </c>
      <c r="G262" s="662">
        <v>2018</v>
      </c>
      <c r="H262" s="663" t="s">
        <v>1668</v>
      </c>
      <c r="I262" s="664">
        <v>2017</v>
      </c>
      <c r="J262" s="662">
        <v>2018</v>
      </c>
      <c r="K262" s="665" t="s">
        <v>1668</v>
      </c>
      <c r="L262" s="661">
        <v>2017</v>
      </c>
      <c r="M262" s="662">
        <v>2018</v>
      </c>
      <c r="N262" s="663" t="s">
        <v>1668</v>
      </c>
      <c r="O262" s="664">
        <v>2017</v>
      </c>
      <c r="P262" s="662">
        <v>2018</v>
      </c>
      <c r="Q262" s="665" t="s">
        <v>1668</v>
      </c>
      <c r="R262" s="661">
        <v>2017</v>
      </c>
      <c r="S262" s="662">
        <v>2018</v>
      </c>
      <c r="T262" s="666" t="s">
        <v>1668</v>
      </c>
      <c r="U262" s="66"/>
    </row>
    <row r="263" spans="2:21" ht="10.5" customHeight="1" x14ac:dyDescent="0.2">
      <c r="B263" s="64"/>
      <c r="C263" s="750" t="s">
        <v>1670</v>
      </c>
      <c r="D263" s="751"/>
      <c r="E263" s="752"/>
      <c r="F263" s="590">
        <v>17</v>
      </c>
      <c r="G263" s="592">
        <v>23</v>
      </c>
      <c r="H263" s="675">
        <f>(G263-F263)/F263</f>
        <v>0.35294117647058826</v>
      </c>
      <c r="I263" s="188">
        <v>28</v>
      </c>
      <c r="J263" s="592">
        <v>34</v>
      </c>
      <c r="K263" s="676">
        <f>(J263-I263)/I263</f>
        <v>0.21428571428571427</v>
      </c>
      <c r="L263" s="590">
        <v>21</v>
      </c>
      <c r="M263" s="592">
        <v>18</v>
      </c>
      <c r="N263" s="675">
        <f>(M263-L263)/L263</f>
        <v>-0.14285714285714285</v>
      </c>
      <c r="O263" s="188">
        <v>16</v>
      </c>
      <c r="P263" s="592">
        <v>8</v>
      </c>
      <c r="Q263" s="676">
        <f>(P263-O263)/O263</f>
        <v>-0.5</v>
      </c>
      <c r="R263" s="590">
        <v>47</v>
      </c>
      <c r="S263" s="592">
        <v>52</v>
      </c>
      <c r="T263" s="307">
        <f>(S263-R263)/R263</f>
        <v>0.10638297872340426</v>
      </c>
      <c r="U263" s="66"/>
    </row>
    <row r="264" spans="2:21" ht="10.5" customHeight="1" x14ac:dyDescent="0.2">
      <c r="B264" s="64"/>
      <c r="C264" s="750" t="s">
        <v>1671</v>
      </c>
      <c r="D264" s="751"/>
      <c r="E264" s="752"/>
      <c r="F264" s="590">
        <v>0</v>
      </c>
      <c r="G264" s="592">
        <v>0</v>
      </c>
      <c r="H264" s="675" t="s">
        <v>36</v>
      </c>
      <c r="I264" s="188">
        <v>1</v>
      </c>
      <c r="J264" s="592">
        <v>7</v>
      </c>
      <c r="K264" s="676">
        <f t="shared" ref="K264:K283" si="5">(J264-I264)/I264</f>
        <v>6</v>
      </c>
      <c r="L264" s="590">
        <v>4</v>
      </c>
      <c r="M264" s="592">
        <v>1</v>
      </c>
      <c r="N264" s="675">
        <f t="shared" ref="N264:N283" si="6">(M264-L264)/L264</f>
        <v>-0.75</v>
      </c>
      <c r="O264" s="188">
        <v>1</v>
      </c>
      <c r="P264" s="592">
        <v>0</v>
      </c>
      <c r="Q264" s="676">
        <f t="shared" ref="Q264:Q283" si="7">(P264-O264)/O264</f>
        <v>-1</v>
      </c>
      <c r="R264" s="590">
        <v>1</v>
      </c>
      <c r="S264" s="592">
        <v>0</v>
      </c>
      <c r="T264" s="307">
        <f t="shared" ref="T264:T283" si="8">(S264-R264)/R264</f>
        <v>-1</v>
      </c>
      <c r="U264" s="66"/>
    </row>
    <row r="265" spans="2:21" ht="10.5" customHeight="1" x14ac:dyDescent="0.2">
      <c r="B265" s="64"/>
      <c r="C265" s="750" t="s">
        <v>1672</v>
      </c>
      <c r="D265" s="751"/>
      <c r="E265" s="752"/>
      <c r="F265" s="590">
        <v>272</v>
      </c>
      <c r="G265" s="592">
        <v>303</v>
      </c>
      <c r="H265" s="675">
        <f t="shared" ref="H265:H283" si="9">(G265-F265)/F265</f>
        <v>0.11397058823529412</v>
      </c>
      <c r="I265" s="188">
        <v>245</v>
      </c>
      <c r="J265" s="592">
        <v>313</v>
      </c>
      <c r="K265" s="676">
        <f t="shared" si="5"/>
        <v>0.27755102040816326</v>
      </c>
      <c r="L265" s="590">
        <v>366</v>
      </c>
      <c r="M265" s="592">
        <v>399</v>
      </c>
      <c r="N265" s="675">
        <f t="shared" si="6"/>
        <v>9.0163934426229511E-2</v>
      </c>
      <c r="O265" s="188">
        <v>244</v>
      </c>
      <c r="P265" s="592">
        <v>235</v>
      </c>
      <c r="Q265" s="676">
        <f t="shared" si="7"/>
        <v>-3.6885245901639344E-2</v>
      </c>
      <c r="R265" s="590">
        <v>117</v>
      </c>
      <c r="S265" s="592">
        <v>166</v>
      </c>
      <c r="T265" s="307">
        <f t="shared" si="8"/>
        <v>0.41880341880341881</v>
      </c>
      <c r="U265" s="66"/>
    </row>
    <row r="266" spans="2:21" ht="10.5" customHeight="1" x14ac:dyDescent="0.2">
      <c r="B266" s="64"/>
      <c r="C266" s="750" t="s">
        <v>1673</v>
      </c>
      <c r="D266" s="751"/>
      <c r="E266" s="752"/>
      <c r="F266" s="590">
        <v>0</v>
      </c>
      <c r="G266" s="592">
        <v>0</v>
      </c>
      <c r="H266" s="675" t="s">
        <v>36</v>
      </c>
      <c r="I266" s="188">
        <v>1</v>
      </c>
      <c r="J266" s="592">
        <v>9</v>
      </c>
      <c r="K266" s="676">
        <f t="shared" si="5"/>
        <v>8</v>
      </c>
      <c r="L266" s="590">
        <v>1</v>
      </c>
      <c r="M266" s="592">
        <v>0</v>
      </c>
      <c r="N266" s="675">
        <f t="shared" si="6"/>
        <v>-1</v>
      </c>
      <c r="O266" s="188">
        <v>2</v>
      </c>
      <c r="P266" s="592">
        <v>3</v>
      </c>
      <c r="Q266" s="676">
        <f t="shared" si="7"/>
        <v>0.5</v>
      </c>
      <c r="R266" s="590">
        <v>0</v>
      </c>
      <c r="S266" s="592">
        <v>0</v>
      </c>
      <c r="T266" s="307" t="s">
        <v>36</v>
      </c>
      <c r="U266" s="66"/>
    </row>
    <row r="267" spans="2:21" ht="10.5" customHeight="1" x14ac:dyDescent="0.2">
      <c r="B267" s="64"/>
      <c r="C267" s="750" t="s">
        <v>1674</v>
      </c>
      <c r="D267" s="751"/>
      <c r="E267" s="752"/>
      <c r="F267" s="590">
        <v>13</v>
      </c>
      <c r="G267" s="592">
        <v>4</v>
      </c>
      <c r="H267" s="675">
        <f t="shared" si="9"/>
        <v>-0.69230769230769229</v>
      </c>
      <c r="I267" s="188">
        <v>7</v>
      </c>
      <c r="J267" s="592">
        <v>22</v>
      </c>
      <c r="K267" s="676">
        <f t="shared" si="5"/>
        <v>2.1428571428571428</v>
      </c>
      <c r="L267" s="590">
        <v>15</v>
      </c>
      <c r="M267" s="592">
        <v>8</v>
      </c>
      <c r="N267" s="675">
        <f t="shared" si="6"/>
        <v>-0.46666666666666667</v>
      </c>
      <c r="O267" s="188">
        <v>0</v>
      </c>
      <c r="P267" s="592">
        <v>2</v>
      </c>
      <c r="Q267" s="676" t="s">
        <v>36</v>
      </c>
      <c r="R267" s="590">
        <v>15</v>
      </c>
      <c r="S267" s="592">
        <v>23</v>
      </c>
      <c r="T267" s="307">
        <f t="shared" si="8"/>
        <v>0.53333333333333333</v>
      </c>
      <c r="U267" s="66"/>
    </row>
    <row r="268" spans="2:21" ht="10.5" customHeight="1" x14ac:dyDescent="0.2">
      <c r="B268" s="64"/>
      <c r="C268" s="750" t="s">
        <v>145</v>
      </c>
      <c r="D268" s="751"/>
      <c r="E268" s="752"/>
      <c r="F268" s="590">
        <v>246</v>
      </c>
      <c r="G268" s="592">
        <v>293</v>
      </c>
      <c r="H268" s="675">
        <f t="shared" si="9"/>
        <v>0.1910569105691057</v>
      </c>
      <c r="I268" s="188">
        <v>181</v>
      </c>
      <c r="J268" s="592">
        <v>227</v>
      </c>
      <c r="K268" s="676">
        <f t="shared" si="5"/>
        <v>0.2541436464088398</v>
      </c>
      <c r="L268" s="590">
        <v>256</v>
      </c>
      <c r="M268" s="592">
        <v>326</v>
      </c>
      <c r="N268" s="675">
        <f t="shared" si="6"/>
        <v>0.2734375</v>
      </c>
      <c r="O268" s="188">
        <v>150</v>
      </c>
      <c r="P268" s="592">
        <v>196</v>
      </c>
      <c r="Q268" s="676">
        <f t="shared" si="7"/>
        <v>0.30666666666666664</v>
      </c>
      <c r="R268" s="590">
        <v>115</v>
      </c>
      <c r="S268" s="592">
        <v>128</v>
      </c>
      <c r="T268" s="307">
        <f t="shared" si="8"/>
        <v>0.11304347826086956</v>
      </c>
      <c r="U268" s="66"/>
    </row>
    <row r="269" spans="2:21" ht="10.5" customHeight="1" x14ac:dyDescent="0.2">
      <c r="B269" s="64"/>
      <c r="C269" s="750" t="s">
        <v>1675</v>
      </c>
      <c r="D269" s="751"/>
      <c r="E269" s="752"/>
      <c r="F269" s="590">
        <v>73</v>
      </c>
      <c r="G269" s="592">
        <v>85</v>
      </c>
      <c r="H269" s="675">
        <f t="shared" si="9"/>
        <v>0.16438356164383561</v>
      </c>
      <c r="I269" s="188">
        <v>58</v>
      </c>
      <c r="J269" s="592">
        <v>90</v>
      </c>
      <c r="K269" s="676">
        <f t="shared" si="5"/>
        <v>0.55172413793103448</v>
      </c>
      <c r="L269" s="590">
        <v>107</v>
      </c>
      <c r="M269" s="592">
        <v>93</v>
      </c>
      <c r="N269" s="675">
        <f t="shared" si="6"/>
        <v>-0.13084112149532709</v>
      </c>
      <c r="O269" s="188">
        <v>44</v>
      </c>
      <c r="P269" s="592">
        <v>37</v>
      </c>
      <c r="Q269" s="676">
        <f t="shared" si="7"/>
        <v>-0.15909090909090909</v>
      </c>
      <c r="R269" s="590">
        <v>35</v>
      </c>
      <c r="S269" s="592">
        <v>82</v>
      </c>
      <c r="T269" s="307">
        <f t="shared" si="8"/>
        <v>1.3428571428571427</v>
      </c>
      <c r="U269" s="66"/>
    </row>
    <row r="270" spans="2:21" ht="10.5" customHeight="1" x14ac:dyDescent="0.2">
      <c r="B270" s="64"/>
      <c r="C270" s="750" t="s">
        <v>146</v>
      </c>
      <c r="D270" s="751"/>
      <c r="E270" s="752"/>
      <c r="F270" s="590">
        <v>21</v>
      </c>
      <c r="G270" s="592">
        <v>35</v>
      </c>
      <c r="H270" s="675">
        <f t="shared" si="9"/>
        <v>0.66666666666666663</v>
      </c>
      <c r="I270" s="188">
        <v>52</v>
      </c>
      <c r="J270" s="592">
        <v>39</v>
      </c>
      <c r="K270" s="676">
        <f t="shared" si="5"/>
        <v>-0.25</v>
      </c>
      <c r="L270" s="590">
        <v>35</v>
      </c>
      <c r="M270" s="592">
        <v>26</v>
      </c>
      <c r="N270" s="675">
        <f t="shared" si="6"/>
        <v>-0.25714285714285712</v>
      </c>
      <c r="O270" s="188">
        <v>11</v>
      </c>
      <c r="P270" s="592">
        <v>9</v>
      </c>
      <c r="Q270" s="676">
        <f t="shared" si="7"/>
        <v>-0.18181818181818182</v>
      </c>
      <c r="R270" s="590">
        <v>25</v>
      </c>
      <c r="S270" s="592">
        <v>30</v>
      </c>
      <c r="T270" s="307">
        <f t="shared" si="8"/>
        <v>0.2</v>
      </c>
      <c r="U270" s="66"/>
    </row>
    <row r="271" spans="2:21" ht="10.5" customHeight="1" x14ac:dyDescent="0.2">
      <c r="B271" s="64"/>
      <c r="C271" s="750" t="s">
        <v>1676</v>
      </c>
      <c r="D271" s="751"/>
      <c r="E271" s="752"/>
      <c r="F271" s="590">
        <v>22</v>
      </c>
      <c r="G271" s="592">
        <v>37</v>
      </c>
      <c r="H271" s="675">
        <f t="shared" si="9"/>
        <v>0.68181818181818177</v>
      </c>
      <c r="I271" s="188">
        <v>23</v>
      </c>
      <c r="J271" s="592">
        <v>44</v>
      </c>
      <c r="K271" s="676">
        <f t="shared" si="5"/>
        <v>0.91304347826086951</v>
      </c>
      <c r="L271" s="590">
        <v>28</v>
      </c>
      <c r="M271" s="592">
        <v>40</v>
      </c>
      <c r="N271" s="675">
        <f t="shared" si="6"/>
        <v>0.42857142857142855</v>
      </c>
      <c r="O271" s="188">
        <v>26</v>
      </c>
      <c r="P271" s="592">
        <v>11</v>
      </c>
      <c r="Q271" s="676">
        <f t="shared" si="7"/>
        <v>-0.57692307692307687</v>
      </c>
      <c r="R271" s="590">
        <v>28</v>
      </c>
      <c r="S271" s="592">
        <v>49</v>
      </c>
      <c r="T271" s="307">
        <f t="shared" si="8"/>
        <v>0.75</v>
      </c>
      <c r="U271" s="66"/>
    </row>
    <row r="272" spans="2:21" ht="10.5" customHeight="1" x14ac:dyDescent="0.2">
      <c r="B272" s="64"/>
      <c r="C272" s="750" t="s">
        <v>1677</v>
      </c>
      <c r="D272" s="751"/>
      <c r="E272" s="752"/>
      <c r="F272" s="590"/>
      <c r="G272" s="592"/>
      <c r="H272" s="675" t="s">
        <v>36</v>
      </c>
      <c r="I272" s="188">
        <v>2</v>
      </c>
      <c r="J272" s="592">
        <v>0</v>
      </c>
      <c r="K272" s="676">
        <f t="shared" si="5"/>
        <v>-1</v>
      </c>
      <c r="L272" s="590">
        <v>0</v>
      </c>
      <c r="M272" s="592">
        <v>2</v>
      </c>
      <c r="N272" s="675" t="s">
        <v>36</v>
      </c>
      <c r="O272" s="188">
        <v>0</v>
      </c>
      <c r="P272" s="592">
        <v>0</v>
      </c>
      <c r="Q272" s="676" t="s">
        <v>36</v>
      </c>
      <c r="R272" s="590">
        <v>2</v>
      </c>
      <c r="S272" s="592">
        <v>0</v>
      </c>
      <c r="T272" s="307">
        <f t="shared" si="8"/>
        <v>-1</v>
      </c>
      <c r="U272" s="66"/>
    </row>
    <row r="273" spans="2:21" ht="10.5" customHeight="1" x14ac:dyDescent="0.2">
      <c r="B273" s="64"/>
      <c r="C273" s="750" t="s">
        <v>1678</v>
      </c>
      <c r="D273" s="751"/>
      <c r="E273" s="752"/>
      <c r="F273" s="590">
        <v>0</v>
      </c>
      <c r="G273" s="592">
        <v>0</v>
      </c>
      <c r="H273" s="675" t="s">
        <v>36</v>
      </c>
      <c r="I273" s="188">
        <v>0</v>
      </c>
      <c r="J273" s="592">
        <v>1</v>
      </c>
      <c r="K273" s="676" t="s">
        <v>36</v>
      </c>
      <c r="L273" s="590">
        <v>2</v>
      </c>
      <c r="M273" s="592">
        <v>2</v>
      </c>
      <c r="N273" s="675">
        <f t="shared" si="6"/>
        <v>0</v>
      </c>
      <c r="O273" s="188"/>
      <c r="P273" s="592"/>
      <c r="Q273" s="676" t="s">
        <v>36</v>
      </c>
      <c r="R273" s="590">
        <v>0</v>
      </c>
      <c r="S273" s="592">
        <v>0</v>
      </c>
      <c r="T273" s="307" t="s">
        <v>36</v>
      </c>
      <c r="U273" s="66"/>
    </row>
    <row r="274" spans="2:21" ht="10.5" customHeight="1" x14ac:dyDescent="0.2">
      <c r="B274" s="64"/>
      <c r="C274" s="750" t="s">
        <v>1679</v>
      </c>
      <c r="D274" s="751"/>
      <c r="E274" s="752"/>
      <c r="F274" s="590">
        <v>5</v>
      </c>
      <c r="G274" s="592">
        <v>3</v>
      </c>
      <c r="H274" s="675">
        <f t="shared" si="9"/>
        <v>-0.4</v>
      </c>
      <c r="I274" s="188">
        <v>2</v>
      </c>
      <c r="J274" s="592">
        <v>2</v>
      </c>
      <c r="K274" s="676">
        <f t="shared" si="5"/>
        <v>0</v>
      </c>
      <c r="L274" s="590">
        <v>9</v>
      </c>
      <c r="M274" s="592">
        <v>13</v>
      </c>
      <c r="N274" s="675">
        <f t="shared" si="6"/>
        <v>0.44444444444444442</v>
      </c>
      <c r="O274" s="188">
        <v>3</v>
      </c>
      <c r="P274" s="592">
        <v>2</v>
      </c>
      <c r="Q274" s="676">
        <f t="shared" si="7"/>
        <v>-0.33333333333333331</v>
      </c>
      <c r="R274" s="590">
        <v>0</v>
      </c>
      <c r="S274" s="592">
        <v>1</v>
      </c>
      <c r="T274" s="307" t="s">
        <v>36</v>
      </c>
      <c r="U274" s="66"/>
    </row>
    <row r="275" spans="2:21" ht="10.5" customHeight="1" x14ac:dyDescent="0.2">
      <c r="B275" s="64"/>
      <c r="C275" s="750" t="s">
        <v>1680</v>
      </c>
      <c r="D275" s="751"/>
      <c r="E275" s="752"/>
      <c r="F275" s="590">
        <v>1</v>
      </c>
      <c r="G275" s="592">
        <v>3</v>
      </c>
      <c r="H275" s="675">
        <f t="shared" si="9"/>
        <v>2</v>
      </c>
      <c r="I275" s="188">
        <v>3</v>
      </c>
      <c r="J275" s="592">
        <v>5</v>
      </c>
      <c r="K275" s="676">
        <f t="shared" si="5"/>
        <v>0.66666666666666663</v>
      </c>
      <c r="L275" s="590">
        <v>5</v>
      </c>
      <c r="M275" s="592">
        <v>5</v>
      </c>
      <c r="N275" s="675">
        <f t="shared" si="6"/>
        <v>0</v>
      </c>
      <c r="O275" s="188">
        <v>8</v>
      </c>
      <c r="P275" s="592">
        <v>0</v>
      </c>
      <c r="Q275" s="676">
        <f t="shared" si="7"/>
        <v>-1</v>
      </c>
      <c r="R275" s="590">
        <v>1</v>
      </c>
      <c r="S275" s="592">
        <v>1</v>
      </c>
      <c r="T275" s="307">
        <f t="shared" si="8"/>
        <v>0</v>
      </c>
      <c r="U275" s="66"/>
    </row>
    <row r="276" spans="2:21" ht="10.5" customHeight="1" x14ac:dyDescent="0.2">
      <c r="B276" s="64"/>
      <c r="C276" s="750" t="s">
        <v>1681</v>
      </c>
      <c r="D276" s="751"/>
      <c r="E276" s="752"/>
      <c r="F276" s="590">
        <v>7</v>
      </c>
      <c r="G276" s="592">
        <v>28</v>
      </c>
      <c r="H276" s="675">
        <f t="shared" si="9"/>
        <v>3</v>
      </c>
      <c r="I276" s="188">
        <v>15</v>
      </c>
      <c r="J276" s="592">
        <v>24</v>
      </c>
      <c r="K276" s="676">
        <f t="shared" si="5"/>
        <v>0.6</v>
      </c>
      <c r="L276" s="590">
        <v>19</v>
      </c>
      <c r="M276" s="592">
        <v>18</v>
      </c>
      <c r="N276" s="675">
        <f t="shared" si="6"/>
        <v>-5.2631578947368418E-2</v>
      </c>
      <c r="O276" s="188">
        <v>7</v>
      </c>
      <c r="P276" s="592">
        <v>13</v>
      </c>
      <c r="Q276" s="676">
        <f t="shared" si="7"/>
        <v>0.8571428571428571</v>
      </c>
      <c r="R276" s="590">
        <v>19</v>
      </c>
      <c r="S276" s="592">
        <v>54</v>
      </c>
      <c r="T276" s="307">
        <f t="shared" si="8"/>
        <v>1.8421052631578947</v>
      </c>
      <c r="U276" s="66"/>
    </row>
    <row r="277" spans="2:21" ht="10.5" customHeight="1" x14ac:dyDescent="0.2">
      <c r="B277" s="64"/>
      <c r="C277" s="750" t="s">
        <v>1682</v>
      </c>
      <c r="D277" s="751"/>
      <c r="E277" s="752"/>
      <c r="F277" s="590">
        <v>29</v>
      </c>
      <c r="G277" s="592">
        <v>25</v>
      </c>
      <c r="H277" s="675">
        <f t="shared" si="9"/>
        <v>-0.13793103448275862</v>
      </c>
      <c r="I277" s="188">
        <v>22</v>
      </c>
      <c r="J277" s="592">
        <v>21</v>
      </c>
      <c r="K277" s="676">
        <f t="shared" si="5"/>
        <v>-4.5454545454545456E-2</v>
      </c>
      <c r="L277" s="590">
        <v>17</v>
      </c>
      <c r="M277" s="592">
        <v>22</v>
      </c>
      <c r="N277" s="675">
        <f t="shared" si="6"/>
        <v>0.29411764705882354</v>
      </c>
      <c r="O277" s="188">
        <v>6</v>
      </c>
      <c r="P277" s="592">
        <v>11</v>
      </c>
      <c r="Q277" s="676">
        <f t="shared" si="7"/>
        <v>0.83333333333333337</v>
      </c>
      <c r="R277" s="590">
        <v>6</v>
      </c>
      <c r="S277" s="592">
        <v>21</v>
      </c>
      <c r="T277" s="307">
        <f t="shared" si="8"/>
        <v>2.5</v>
      </c>
      <c r="U277" s="66"/>
    </row>
    <row r="278" spans="2:21" ht="10.5" customHeight="1" x14ac:dyDescent="0.2">
      <c r="B278" s="64"/>
      <c r="C278" s="750" t="s">
        <v>1683</v>
      </c>
      <c r="D278" s="751"/>
      <c r="E278" s="752"/>
      <c r="F278" s="590">
        <v>0</v>
      </c>
      <c r="G278" s="592">
        <v>0</v>
      </c>
      <c r="H278" s="675" t="s">
        <v>36</v>
      </c>
      <c r="I278" s="188">
        <v>1</v>
      </c>
      <c r="J278" s="592">
        <v>0</v>
      </c>
      <c r="K278" s="676">
        <f t="shared" si="5"/>
        <v>-1</v>
      </c>
      <c r="L278" s="590">
        <v>0</v>
      </c>
      <c r="M278" s="592">
        <v>0</v>
      </c>
      <c r="N278" s="675" t="s">
        <v>36</v>
      </c>
      <c r="O278" s="188">
        <v>2</v>
      </c>
      <c r="P278" s="592">
        <v>0</v>
      </c>
      <c r="Q278" s="676">
        <f t="shared" si="7"/>
        <v>-1</v>
      </c>
      <c r="R278" s="590">
        <v>2</v>
      </c>
      <c r="S278" s="592">
        <v>0</v>
      </c>
      <c r="T278" s="307">
        <f t="shared" si="8"/>
        <v>-1</v>
      </c>
      <c r="U278" s="66"/>
    </row>
    <row r="279" spans="2:21" ht="10.5" customHeight="1" x14ac:dyDescent="0.2">
      <c r="B279" s="64"/>
      <c r="C279" s="750" t="s">
        <v>1684</v>
      </c>
      <c r="D279" s="751"/>
      <c r="E279" s="752"/>
      <c r="F279" s="590">
        <v>18</v>
      </c>
      <c r="G279" s="592">
        <v>20</v>
      </c>
      <c r="H279" s="675">
        <f t="shared" si="9"/>
        <v>0.1111111111111111</v>
      </c>
      <c r="I279" s="188">
        <v>16</v>
      </c>
      <c r="J279" s="592">
        <v>33</v>
      </c>
      <c r="K279" s="676">
        <f t="shared" si="5"/>
        <v>1.0625</v>
      </c>
      <c r="L279" s="590">
        <v>31</v>
      </c>
      <c r="M279" s="592">
        <v>25</v>
      </c>
      <c r="N279" s="675">
        <f t="shared" si="6"/>
        <v>-0.19354838709677419</v>
      </c>
      <c r="O279" s="188">
        <v>3</v>
      </c>
      <c r="P279" s="592">
        <v>6</v>
      </c>
      <c r="Q279" s="676">
        <f t="shared" si="7"/>
        <v>1</v>
      </c>
      <c r="R279" s="590">
        <v>11</v>
      </c>
      <c r="S279" s="592">
        <v>20</v>
      </c>
      <c r="T279" s="307">
        <f t="shared" si="8"/>
        <v>0.81818181818181823</v>
      </c>
      <c r="U279" s="66"/>
    </row>
    <row r="280" spans="2:21" ht="10.5" customHeight="1" x14ac:dyDescent="0.2">
      <c r="B280" s="64"/>
      <c r="C280" s="750" t="s">
        <v>1685</v>
      </c>
      <c r="D280" s="751"/>
      <c r="E280" s="752"/>
      <c r="F280" s="590">
        <v>0</v>
      </c>
      <c r="G280" s="592">
        <v>1</v>
      </c>
      <c r="H280" s="675" t="s">
        <v>36</v>
      </c>
      <c r="I280" s="188">
        <v>0</v>
      </c>
      <c r="J280" s="592">
        <v>1</v>
      </c>
      <c r="K280" s="676" t="s">
        <v>36</v>
      </c>
      <c r="L280" s="590">
        <v>0</v>
      </c>
      <c r="M280" s="592">
        <v>3</v>
      </c>
      <c r="N280" s="675" t="s">
        <v>36</v>
      </c>
      <c r="O280" s="188">
        <v>0</v>
      </c>
      <c r="P280" s="592">
        <v>1</v>
      </c>
      <c r="Q280" s="676" t="s">
        <v>36</v>
      </c>
      <c r="R280" s="590">
        <v>2</v>
      </c>
      <c r="S280" s="592">
        <v>1</v>
      </c>
      <c r="T280" s="307">
        <f t="shared" si="8"/>
        <v>-0.5</v>
      </c>
      <c r="U280" s="66"/>
    </row>
    <row r="281" spans="2:21" ht="10.5" customHeight="1" x14ac:dyDescent="0.2">
      <c r="B281" s="64"/>
      <c r="C281" s="750" t="s">
        <v>1686</v>
      </c>
      <c r="D281" s="751"/>
      <c r="E281" s="752"/>
      <c r="F281" s="590">
        <v>60</v>
      </c>
      <c r="G281" s="592">
        <v>71</v>
      </c>
      <c r="H281" s="675">
        <f t="shared" si="9"/>
        <v>0.18333333333333332</v>
      </c>
      <c r="I281" s="188">
        <v>39</v>
      </c>
      <c r="J281" s="592">
        <v>56</v>
      </c>
      <c r="K281" s="676">
        <f t="shared" si="5"/>
        <v>0.4358974358974359</v>
      </c>
      <c r="L281" s="590">
        <v>40</v>
      </c>
      <c r="M281" s="592">
        <v>45</v>
      </c>
      <c r="N281" s="675">
        <f t="shared" si="6"/>
        <v>0.125</v>
      </c>
      <c r="O281" s="188">
        <v>20</v>
      </c>
      <c r="P281" s="592">
        <v>24</v>
      </c>
      <c r="Q281" s="676">
        <f t="shared" si="7"/>
        <v>0.2</v>
      </c>
      <c r="R281" s="590">
        <v>12</v>
      </c>
      <c r="S281" s="592">
        <v>43</v>
      </c>
      <c r="T281" s="307">
        <f t="shared" si="8"/>
        <v>2.5833333333333335</v>
      </c>
      <c r="U281" s="66"/>
    </row>
    <row r="282" spans="2:21" ht="10.5" customHeight="1" x14ac:dyDescent="0.2">
      <c r="B282" s="64"/>
      <c r="C282" s="750" t="s">
        <v>150</v>
      </c>
      <c r="D282" s="751"/>
      <c r="E282" s="752"/>
      <c r="F282" s="590">
        <v>353</v>
      </c>
      <c r="G282" s="592">
        <v>358</v>
      </c>
      <c r="H282" s="675">
        <f t="shared" si="9"/>
        <v>1.4164305949008499E-2</v>
      </c>
      <c r="I282" s="188">
        <v>124</v>
      </c>
      <c r="J282" s="592">
        <v>177</v>
      </c>
      <c r="K282" s="676">
        <f t="shared" si="5"/>
        <v>0.42741935483870969</v>
      </c>
      <c r="L282" s="590">
        <v>273</v>
      </c>
      <c r="M282" s="592">
        <v>270</v>
      </c>
      <c r="N282" s="675">
        <f t="shared" si="6"/>
        <v>-1.098901098901099E-2</v>
      </c>
      <c r="O282" s="188">
        <v>78</v>
      </c>
      <c r="P282" s="592">
        <v>67</v>
      </c>
      <c r="Q282" s="676">
        <f t="shared" si="7"/>
        <v>-0.14102564102564102</v>
      </c>
      <c r="R282" s="590">
        <v>64</v>
      </c>
      <c r="S282" s="592">
        <v>77</v>
      </c>
      <c r="T282" s="307">
        <f t="shared" si="8"/>
        <v>0.203125</v>
      </c>
      <c r="U282" s="66"/>
    </row>
    <row r="283" spans="2:21" ht="10.5" customHeight="1" x14ac:dyDescent="0.2">
      <c r="B283" s="64"/>
      <c r="C283" s="753" t="s">
        <v>0</v>
      </c>
      <c r="D283" s="754"/>
      <c r="E283" s="755"/>
      <c r="F283" s="103">
        <v>1137</v>
      </c>
      <c r="G283" s="101">
        <v>1289</v>
      </c>
      <c r="H283" s="677">
        <f t="shared" si="9"/>
        <v>0.13368513632365875</v>
      </c>
      <c r="I283" s="501">
        <v>820</v>
      </c>
      <c r="J283" s="101">
        <v>1105</v>
      </c>
      <c r="K283" s="678">
        <f t="shared" si="5"/>
        <v>0.34756097560975607</v>
      </c>
      <c r="L283" s="103">
        <v>1229</v>
      </c>
      <c r="M283" s="101">
        <v>1316</v>
      </c>
      <c r="N283" s="677">
        <f t="shared" si="6"/>
        <v>7.0789259560618392E-2</v>
      </c>
      <c r="O283" s="501">
        <v>621</v>
      </c>
      <c r="P283" s="41">
        <v>625</v>
      </c>
      <c r="Q283" s="678">
        <f t="shared" si="7"/>
        <v>6.4412238325281803E-3</v>
      </c>
      <c r="R283" s="57">
        <v>502</v>
      </c>
      <c r="S283" s="41">
        <v>748</v>
      </c>
      <c r="T283" s="339">
        <f t="shared" si="8"/>
        <v>0.49003984063745021</v>
      </c>
      <c r="U283" s="66"/>
    </row>
    <row r="284" spans="2:21" ht="9" customHeight="1" x14ac:dyDescent="0.2">
      <c r="B284" s="64"/>
      <c r="C284" s="96"/>
      <c r="D284" s="168"/>
      <c r="E284" s="168"/>
      <c r="F284" s="168"/>
      <c r="G284" s="96"/>
      <c r="H284" s="96"/>
      <c r="I284" s="168"/>
      <c r="J284" s="73"/>
      <c r="K284" s="73"/>
      <c r="L284" s="679"/>
      <c r="M284" s="65"/>
      <c r="N284" s="65"/>
      <c r="O284" s="73"/>
      <c r="P284" s="73"/>
      <c r="Q284" s="73"/>
      <c r="R284" s="73"/>
      <c r="S284" s="73"/>
      <c r="T284" s="73"/>
      <c r="U284" s="66"/>
    </row>
    <row r="285" spans="2:21" ht="9" customHeight="1" x14ac:dyDescent="0.2">
      <c r="B285" s="64"/>
      <c r="C285" s="96"/>
      <c r="D285" s="168"/>
      <c r="E285" s="168"/>
      <c r="F285" s="168"/>
      <c r="G285" s="96"/>
      <c r="H285" s="96"/>
      <c r="I285" s="168"/>
      <c r="J285" s="73"/>
      <c r="K285" s="73"/>
      <c r="L285" s="73"/>
      <c r="M285" s="65"/>
      <c r="N285" s="65"/>
      <c r="O285" s="73"/>
      <c r="P285" s="73"/>
      <c r="Q285" s="73"/>
      <c r="R285" s="73"/>
      <c r="S285" s="73"/>
      <c r="T285" s="73"/>
      <c r="U285" s="66"/>
    </row>
    <row r="286" spans="2:21" ht="12.75" customHeight="1" thickBot="1" x14ac:dyDescent="0.25">
      <c r="B286" s="634" t="s">
        <v>1575</v>
      </c>
      <c r="C286" s="110"/>
      <c r="D286" s="76"/>
      <c r="E286" s="76"/>
      <c r="F286" s="76"/>
      <c r="G286" s="76"/>
      <c r="H286" s="76"/>
      <c r="I286" s="76"/>
      <c r="J286" s="76"/>
      <c r="K286" s="76"/>
      <c r="L286" s="76"/>
      <c r="M286" s="71"/>
      <c r="N286" s="71"/>
      <c r="O286" s="76"/>
      <c r="P286" s="76"/>
      <c r="Q286" s="76"/>
      <c r="R286" s="76"/>
      <c r="S286" s="76"/>
      <c r="T286" s="76"/>
      <c r="U286" s="72"/>
    </row>
    <row r="287" spans="2:21" ht="9" customHeight="1" x14ac:dyDescent="0.2"/>
    <row r="288" spans="2:21" ht="9" customHeight="1" x14ac:dyDescent="0.2"/>
    <row r="289" ht="9" customHeight="1" x14ac:dyDescent="0.2"/>
    <row r="290" ht="9" customHeight="1" x14ac:dyDescent="0.2"/>
    <row r="291" ht="9" customHeight="1" x14ac:dyDescent="0.2"/>
    <row r="292" ht="9" customHeight="1" x14ac:dyDescent="0.2"/>
    <row r="293" ht="9" customHeight="1" x14ac:dyDescent="0.2"/>
    <row r="294" ht="9" customHeight="1" x14ac:dyDescent="0.2"/>
    <row r="295" ht="9" customHeight="1" x14ac:dyDescent="0.2"/>
  </sheetData>
  <mergeCells count="108">
    <mergeCell ref="C157:E157"/>
    <mergeCell ref="C158:E158"/>
    <mergeCell ref="C159:E159"/>
    <mergeCell ref="C160:E160"/>
    <mergeCell ref="C161:E161"/>
    <mergeCell ref="C221:H221"/>
    <mergeCell ref="C229:E229"/>
    <mergeCell ref="C162:E162"/>
    <mergeCell ref="C163:E163"/>
    <mergeCell ref="C164:E164"/>
    <mergeCell ref="C165:E165"/>
    <mergeCell ref="C166:E166"/>
    <mergeCell ref="C59:I59"/>
    <mergeCell ref="C47:J47"/>
    <mergeCell ref="C39:I39"/>
    <mergeCell ref="C4:H4"/>
    <mergeCell ref="C11:H11"/>
    <mergeCell ref="C18:H18"/>
    <mergeCell ref="C25:H25"/>
    <mergeCell ref="C32:H32"/>
    <mergeCell ref="C240:I240"/>
    <mergeCell ref="C186:K186"/>
    <mergeCell ref="C230:C231"/>
    <mergeCell ref="D230:E230"/>
    <mergeCell ref="C110:H110"/>
    <mergeCell ref="C116:H116"/>
    <mergeCell ref="C123:H123"/>
    <mergeCell ref="C130:H130"/>
    <mergeCell ref="C136:H136"/>
    <mergeCell ref="C200:H200"/>
    <mergeCell ref="C207:H207"/>
    <mergeCell ref="C167:E167"/>
    <mergeCell ref="C168:E168"/>
    <mergeCell ref="C156:E156"/>
    <mergeCell ref="C171:H171"/>
    <mergeCell ref="C193:H193"/>
    <mergeCell ref="B2:U2"/>
    <mergeCell ref="C89:E89"/>
    <mergeCell ref="C90:E90"/>
    <mergeCell ref="C91:E91"/>
    <mergeCell ref="C92:E92"/>
    <mergeCell ref="C93:E93"/>
    <mergeCell ref="C84:E84"/>
    <mergeCell ref="C85:E85"/>
    <mergeCell ref="C86:E86"/>
    <mergeCell ref="C87:E87"/>
    <mergeCell ref="C88:E88"/>
    <mergeCell ref="C79:E79"/>
    <mergeCell ref="C80:E80"/>
    <mergeCell ref="C81:E81"/>
    <mergeCell ref="C82:E82"/>
    <mergeCell ref="C83:E83"/>
    <mergeCell ref="C74:E74"/>
    <mergeCell ref="C75:E75"/>
    <mergeCell ref="C76:E76"/>
    <mergeCell ref="C77:E77"/>
    <mergeCell ref="C78:E78"/>
    <mergeCell ref="C72:E73"/>
    <mergeCell ref="F72:H72"/>
    <mergeCell ref="I72:K72"/>
    <mergeCell ref="C261:E262"/>
    <mergeCell ref="F261:H261"/>
    <mergeCell ref="I261:K261"/>
    <mergeCell ref="L261:N261"/>
    <mergeCell ref="O261:Q261"/>
    <mergeCell ref="C94:E94"/>
    <mergeCell ref="C95:E95"/>
    <mergeCell ref="C96:E96"/>
    <mergeCell ref="C71:T71"/>
    <mergeCell ref="L72:N72"/>
    <mergeCell ref="O72:Q72"/>
    <mergeCell ref="R72:T72"/>
    <mergeCell ref="B101:P101"/>
    <mergeCell ref="C145:C146"/>
    <mergeCell ref="D145:E145"/>
    <mergeCell ref="F145:G145"/>
    <mergeCell ref="H145:I145"/>
    <mergeCell ref="J145:K145"/>
    <mergeCell ref="L145:M145"/>
    <mergeCell ref="N145:O145"/>
    <mergeCell ref="C144:O144"/>
    <mergeCell ref="C103:I103"/>
    <mergeCell ref="C155:G155"/>
    <mergeCell ref="C214:H214"/>
    <mergeCell ref="C282:E282"/>
    <mergeCell ref="C283:E283"/>
    <mergeCell ref="B184:U184"/>
    <mergeCell ref="C260:T260"/>
    <mergeCell ref="C277:E277"/>
    <mergeCell ref="C278:E278"/>
    <mergeCell ref="C279:E279"/>
    <mergeCell ref="C280:E280"/>
    <mergeCell ref="C281:E281"/>
    <mergeCell ref="C272:E272"/>
    <mergeCell ref="C273:E273"/>
    <mergeCell ref="C274:E274"/>
    <mergeCell ref="C275:E275"/>
    <mergeCell ref="C276:E276"/>
    <mergeCell ref="C267:E267"/>
    <mergeCell ref="C268:E268"/>
    <mergeCell ref="C269:E269"/>
    <mergeCell ref="C270:E270"/>
    <mergeCell ref="C271:E271"/>
    <mergeCell ref="R261:T261"/>
    <mergeCell ref="C263:E263"/>
    <mergeCell ref="C264:E264"/>
    <mergeCell ref="C265:E265"/>
    <mergeCell ref="C266:E266"/>
  </mergeCells>
  <pageMargins left="0.7" right="0.7" top="0.75" bottom="0.75" header="0.3" footer="0.3"/>
  <ignoredErrors>
    <ignoredError sqref="F96:G96 O96:P96" formulaRange="1"/>
    <ignoredError sqref="H96:N96 Q96:T96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81EA9-9BDF-4BF2-9161-73C85152EC28}">
  <sheetPr>
    <tabColor theme="7" tint="0.79998168889431442"/>
  </sheetPr>
  <dimension ref="B2:Q128"/>
  <sheetViews>
    <sheetView zoomScaleNormal="100" workbookViewId="0">
      <selection activeCell="G1" sqref="G1"/>
    </sheetView>
  </sheetViews>
  <sheetFormatPr defaultRowHeight="15" x14ac:dyDescent="0.25"/>
  <cols>
    <col min="2" max="2" width="9.140625" customWidth="1"/>
    <col min="3" max="3" width="44.140625" style="309" bestFit="1" customWidth="1"/>
    <col min="4" max="16" width="14.140625" customWidth="1"/>
  </cols>
  <sheetData>
    <row r="2" spans="2:17" ht="15.75" x14ac:dyDescent="0.25">
      <c r="B2" s="745" t="s">
        <v>462</v>
      </c>
      <c r="C2" s="746"/>
      <c r="D2" s="746"/>
      <c r="E2" s="746"/>
      <c r="F2" s="746"/>
      <c r="G2" s="746"/>
      <c r="H2" s="746"/>
      <c r="I2" s="746"/>
      <c r="J2" s="746"/>
      <c r="K2" s="746"/>
      <c r="L2" s="746"/>
      <c r="M2" s="746"/>
      <c r="N2" s="746"/>
      <c r="O2" s="746"/>
      <c r="P2" s="746"/>
      <c r="Q2" s="747"/>
    </row>
    <row r="3" spans="2:17" s="312" customFormat="1" x14ac:dyDescent="0.25">
      <c r="B3" s="31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314"/>
    </row>
    <row r="4" spans="2:17" s="12" customFormat="1" ht="11.25" x14ac:dyDescent="0.2">
      <c r="B4" s="64"/>
      <c r="C4" s="782" t="s">
        <v>404</v>
      </c>
      <c r="D4" s="799"/>
      <c r="E4" s="799"/>
      <c r="F4" s="799"/>
      <c r="G4" s="799"/>
      <c r="H4" s="799"/>
      <c r="I4" s="799"/>
      <c r="J4" s="799"/>
      <c r="K4" s="799"/>
      <c r="L4" s="799"/>
      <c r="M4" s="799"/>
      <c r="N4" s="799"/>
      <c r="O4" s="799"/>
      <c r="P4" s="800"/>
      <c r="Q4" s="66"/>
    </row>
    <row r="5" spans="2:17" s="12" customFormat="1" ht="11.25" x14ac:dyDescent="0.2">
      <c r="B5" s="64"/>
      <c r="C5" s="510" t="s">
        <v>391</v>
      </c>
      <c r="D5" s="508" t="s">
        <v>156</v>
      </c>
      <c r="E5" s="318" t="s">
        <v>157</v>
      </c>
      <c r="F5" s="318" t="s">
        <v>158</v>
      </c>
      <c r="G5" s="318" t="s">
        <v>159</v>
      </c>
      <c r="H5" s="318" t="s">
        <v>160</v>
      </c>
      <c r="I5" s="318" t="s">
        <v>161</v>
      </c>
      <c r="J5" s="318" t="s">
        <v>126</v>
      </c>
      <c r="K5" s="318" t="s">
        <v>162</v>
      </c>
      <c r="L5" s="318" t="s">
        <v>127</v>
      </c>
      <c r="M5" s="318" t="s">
        <v>163</v>
      </c>
      <c r="N5" s="318" t="s">
        <v>128</v>
      </c>
      <c r="O5" s="318" t="s">
        <v>164</v>
      </c>
      <c r="P5" s="318" t="s">
        <v>165</v>
      </c>
      <c r="Q5" s="66"/>
    </row>
    <row r="6" spans="2:17" s="12" customFormat="1" ht="11.25" x14ac:dyDescent="0.2">
      <c r="B6" s="64"/>
      <c r="C6" s="511" t="s">
        <v>166</v>
      </c>
      <c r="D6" s="509">
        <v>0.90400000000000003</v>
      </c>
      <c r="E6" s="319">
        <v>0.95599999999999996</v>
      </c>
      <c r="F6" s="319">
        <v>0.95799999999999996</v>
      </c>
      <c r="G6" s="319">
        <v>0.96199999999999997</v>
      </c>
      <c r="H6" s="319">
        <v>0.95699999999999996</v>
      </c>
      <c r="I6" s="319">
        <v>0.95199999999999996</v>
      </c>
      <c r="J6" s="319">
        <v>0.95799999999999996</v>
      </c>
      <c r="K6" s="319">
        <v>0.90400000000000003</v>
      </c>
      <c r="L6" s="319">
        <v>0.90300000000000002</v>
      </c>
      <c r="M6" s="319">
        <v>0.94899999999999995</v>
      </c>
      <c r="N6" s="319">
        <v>0.92100000000000004</v>
      </c>
      <c r="O6" s="319">
        <v>0.94899999999999995</v>
      </c>
      <c r="P6" s="319">
        <v>0.96799999999999997</v>
      </c>
      <c r="Q6" s="66"/>
    </row>
    <row r="7" spans="2:17" s="12" customFormat="1" ht="11.25" x14ac:dyDescent="0.2">
      <c r="B7" s="64"/>
      <c r="C7" s="511" t="s">
        <v>167</v>
      </c>
      <c r="D7" s="509">
        <v>0.90500000000000003</v>
      </c>
      <c r="E7" s="319">
        <v>0.95599999999999996</v>
      </c>
      <c r="F7" s="319">
        <v>0.95799999999999996</v>
      </c>
      <c r="G7" s="319">
        <v>0.96199999999999997</v>
      </c>
      <c r="H7" s="319">
        <v>0.95599999999999996</v>
      </c>
      <c r="I7" s="319">
        <v>0.95199999999999996</v>
      </c>
      <c r="J7" s="319">
        <v>0.95799999999999996</v>
      </c>
      <c r="K7" s="319">
        <v>0.90300000000000002</v>
      </c>
      <c r="L7" s="319">
        <v>0.90200000000000002</v>
      </c>
      <c r="M7" s="319">
        <v>0.94899999999999995</v>
      </c>
      <c r="N7" s="319">
        <v>0.91600000000000004</v>
      </c>
      <c r="O7" s="319">
        <v>0.94899999999999995</v>
      </c>
      <c r="P7" s="319">
        <v>0.96799999999999997</v>
      </c>
      <c r="Q7" s="66"/>
    </row>
    <row r="8" spans="2:17" s="12" customFormat="1" ht="11.25" x14ac:dyDescent="0.2">
      <c r="B8" s="64"/>
      <c r="C8" s="511" t="s">
        <v>168</v>
      </c>
      <c r="D8" s="509">
        <v>0.90500000000000003</v>
      </c>
      <c r="E8" s="319">
        <v>0.95599999999999996</v>
      </c>
      <c r="F8" s="319">
        <v>0.95799999999999996</v>
      </c>
      <c r="G8" s="319">
        <v>0.96199999999999997</v>
      </c>
      <c r="H8" s="319">
        <v>0.95599999999999996</v>
      </c>
      <c r="I8" s="319">
        <v>0.95199999999999996</v>
      </c>
      <c r="J8" s="319">
        <v>0.95799999999999996</v>
      </c>
      <c r="K8" s="319">
        <v>0.90300000000000002</v>
      </c>
      <c r="L8" s="319">
        <v>0.90200000000000002</v>
      </c>
      <c r="M8" s="319">
        <v>0.94899999999999995</v>
      </c>
      <c r="N8" s="319">
        <v>0.91600000000000004</v>
      </c>
      <c r="O8" s="319">
        <v>0.94899999999999995</v>
      </c>
      <c r="P8" s="319">
        <v>0.96799999999999997</v>
      </c>
      <c r="Q8" s="66"/>
    </row>
    <row r="9" spans="2:17" s="12" customFormat="1" ht="11.25" x14ac:dyDescent="0.2">
      <c r="B9" s="64"/>
      <c r="C9" s="511" t="s">
        <v>169</v>
      </c>
      <c r="D9" s="509">
        <v>0.90500000000000003</v>
      </c>
      <c r="E9" s="319">
        <v>0.95599999999999996</v>
      </c>
      <c r="F9" s="319">
        <v>0.95799999999999996</v>
      </c>
      <c r="G9" s="319">
        <v>0.96199999999999997</v>
      </c>
      <c r="H9" s="319">
        <v>0.95599999999999996</v>
      </c>
      <c r="I9" s="319">
        <v>0.95199999999999996</v>
      </c>
      <c r="J9" s="319">
        <v>0.95799999999999996</v>
      </c>
      <c r="K9" s="319">
        <v>0.90100000000000002</v>
      </c>
      <c r="L9" s="319">
        <v>0.90200000000000002</v>
      </c>
      <c r="M9" s="319">
        <v>0.94899999999999995</v>
      </c>
      <c r="N9" s="319">
        <v>0.91600000000000004</v>
      </c>
      <c r="O9" s="319">
        <v>0.94899999999999995</v>
      </c>
      <c r="P9" s="319">
        <v>0.96799999999999997</v>
      </c>
      <c r="Q9" s="66"/>
    </row>
    <row r="10" spans="2:17" s="12" customFormat="1" ht="11.25" x14ac:dyDescent="0.2">
      <c r="B10" s="64"/>
      <c r="C10" s="511" t="s">
        <v>170</v>
      </c>
      <c r="D10" s="509">
        <v>0.90300000000000002</v>
      </c>
      <c r="E10" s="319">
        <v>0.95699999999999996</v>
      </c>
      <c r="F10" s="319">
        <v>0.95499999999999996</v>
      </c>
      <c r="G10" s="319">
        <v>0.96</v>
      </c>
      <c r="H10" s="319">
        <v>0.95699999999999996</v>
      </c>
      <c r="I10" s="319">
        <v>0.95199999999999996</v>
      </c>
      <c r="J10" s="319">
        <v>0.95499999999999996</v>
      </c>
      <c r="K10" s="319">
        <v>0.90100000000000002</v>
      </c>
      <c r="L10" s="319">
        <v>0.90300000000000002</v>
      </c>
      <c r="M10" s="319">
        <v>0.94899999999999995</v>
      </c>
      <c r="N10" s="319">
        <v>0.91700000000000004</v>
      </c>
      <c r="O10" s="319">
        <v>0.94799999999999995</v>
      </c>
      <c r="P10" s="319">
        <v>0.96799999999999997</v>
      </c>
      <c r="Q10" s="66"/>
    </row>
    <row r="11" spans="2:17" s="12" customFormat="1" ht="11.25" x14ac:dyDescent="0.2">
      <c r="B11" s="64"/>
      <c r="C11" s="511" t="s">
        <v>171</v>
      </c>
      <c r="D11" s="509">
        <v>0.90400000000000003</v>
      </c>
      <c r="E11" s="319">
        <v>0.95299999999999996</v>
      </c>
      <c r="F11" s="319">
        <v>0.95599999999999996</v>
      </c>
      <c r="G11" s="319">
        <v>0.96</v>
      </c>
      <c r="H11" s="319">
        <v>0.95499999999999996</v>
      </c>
      <c r="I11" s="319">
        <v>0.95199999999999996</v>
      </c>
      <c r="J11" s="319">
        <v>0.95599999999999996</v>
      </c>
      <c r="K11" s="319">
        <v>0.9</v>
      </c>
      <c r="L11" s="319">
        <v>0.878</v>
      </c>
      <c r="M11" s="319">
        <v>0.94899999999999995</v>
      </c>
      <c r="N11" s="319">
        <v>0.91500000000000004</v>
      </c>
      <c r="O11" s="319">
        <v>0.94799999999999995</v>
      </c>
      <c r="P11" s="319">
        <v>0.96799999999999997</v>
      </c>
      <c r="Q11" s="66"/>
    </row>
    <row r="12" spans="2:17" s="12" customFormat="1" ht="11.25" x14ac:dyDescent="0.2">
      <c r="B12" s="64"/>
      <c r="C12" s="511" t="s">
        <v>172</v>
      </c>
      <c r="D12" s="509">
        <v>0.872</v>
      </c>
      <c r="E12" s="319">
        <v>0.96</v>
      </c>
      <c r="F12" s="319">
        <v>0.93500000000000005</v>
      </c>
      <c r="G12" s="319">
        <v>0.96</v>
      </c>
      <c r="H12" s="319">
        <v>0.94599999999999995</v>
      </c>
      <c r="I12" s="319">
        <v>0.94199999999999995</v>
      </c>
      <c r="J12" s="319">
        <v>0.94399999999999995</v>
      </c>
      <c r="K12" s="319">
        <v>0.878</v>
      </c>
      <c r="L12" s="319">
        <v>0.86399999999999999</v>
      </c>
      <c r="M12" s="319">
        <v>0.94499999999999995</v>
      </c>
      <c r="N12" s="319">
        <v>0.90400000000000003</v>
      </c>
      <c r="O12" s="319">
        <v>0.92600000000000005</v>
      </c>
      <c r="P12" s="319">
        <v>0.95499999999999996</v>
      </c>
      <c r="Q12" s="66"/>
    </row>
    <row r="13" spans="2:17" s="12" customFormat="1" ht="11.25" x14ac:dyDescent="0.2">
      <c r="B13" s="64"/>
      <c r="C13" s="511" t="s">
        <v>173</v>
      </c>
      <c r="D13" s="509">
        <v>0.872</v>
      </c>
      <c r="E13" s="319">
        <v>0.96</v>
      </c>
      <c r="F13" s="319">
        <v>0.93500000000000005</v>
      </c>
      <c r="G13" s="319">
        <v>0.96</v>
      </c>
      <c r="H13" s="319">
        <v>0.94399999999999995</v>
      </c>
      <c r="I13" s="319">
        <v>0.94199999999999995</v>
      </c>
      <c r="J13" s="319">
        <v>0.94399999999999995</v>
      </c>
      <c r="K13" s="319">
        <v>0.878</v>
      </c>
      <c r="L13" s="319">
        <v>0.86099999999999999</v>
      </c>
      <c r="M13" s="319">
        <v>0.94499999999999995</v>
      </c>
      <c r="N13" s="319">
        <v>0.90400000000000003</v>
      </c>
      <c r="O13" s="319">
        <v>0.92600000000000005</v>
      </c>
      <c r="P13" s="319">
        <v>0.95499999999999996</v>
      </c>
      <c r="Q13" s="66"/>
    </row>
    <row r="14" spans="2:17" s="12" customFormat="1" ht="11.25" x14ac:dyDescent="0.2">
      <c r="B14" s="64"/>
      <c r="C14" s="511" t="s">
        <v>174</v>
      </c>
      <c r="D14" s="509">
        <v>0.872</v>
      </c>
      <c r="E14" s="319">
        <v>0.96</v>
      </c>
      <c r="F14" s="319">
        <v>0.93500000000000005</v>
      </c>
      <c r="G14" s="319">
        <v>0.96</v>
      </c>
      <c r="H14" s="319">
        <v>0.94399999999999995</v>
      </c>
      <c r="I14" s="319">
        <v>0.94199999999999995</v>
      </c>
      <c r="J14" s="319">
        <v>0.94399999999999995</v>
      </c>
      <c r="K14" s="319">
        <v>0.878</v>
      </c>
      <c r="L14" s="319">
        <v>0.85899999999999999</v>
      </c>
      <c r="M14" s="319">
        <v>0.94499999999999995</v>
      </c>
      <c r="N14" s="319">
        <v>0.90400000000000003</v>
      </c>
      <c r="O14" s="319">
        <v>0.92600000000000005</v>
      </c>
      <c r="P14" s="319">
        <v>0.95499999999999996</v>
      </c>
      <c r="Q14" s="66"/>
    </row>
    <row r="15" spans="2:17" s="12" customFormat="1" ht="11.25" x14ac:dyDescent="0.2">
      <c r="B15" s="64"/>
      <c r="C15" s="511" t="s">
        <v>175</v>
      </c>
      <c r="D15" s="509">
        <v>0.69699999999999995</v>
      </c>
      <c r="E15" s="319">
        <v>0.84399999999999997</v>
      </c>
      <c r="F15" s="319">
        <v>0.81899999999999995</v>
      </c>
      <c r="G15" s="319">
        <v>0.81599999999999995</v>
      </c>
      <c r="H15" s="319">
        <v>0.76200000000000001</v>
      </c>
      <c r="I15" s="319">
        <v>0.68799999999999994</v>
      </c>
      <c r="J15" s="319">
        <v>0.79800000000000004</v>
      </c>
      <c r="K15" s="319">
        <v>0.495</v>
      </c>
      <c r="L15" s="319">
        <v>0.59399999999999997</v>
      </c>
      <c r="M15" s="319">
        <v>0.73299999999999998</v>
      </c>
      <c r="N15" s="319">
        <v>0.90100000000000002</v>
      </c>
      <c r="O15" s="319">
        <v>0.79</v>
      </c>
      <c r="P15" s="319">
        <v>0.89600000000000002</v>
      </c>
      <c r="Q15" s="66"/>
    </row>
    <row r="16" spans="2:17" s="12" customFormat="1" ht="11.25" x14ac:dyDescent="0.2">
      <c r="B16" s="64"/>
      <c r="C16" s="511" t="s">
        <v>176</v>
      </c>
      <c r="D16" s="509">
        <v>0.79100000000000004</v>
      </c>
      <c r="E16" s="319">
        <v>0.91900000000000004</v>
      </c>
      <c r="F16" s="319">
        <v>0.89100000000000001</v>
      </c>
      <c r="G16" s="319">
        <v>0.92900000000000005</v>
      </c>
      <c r="H16" s="319">
        <v>0.89200000000000002</v>
      </c>
      <c r="I16" s="319">
        <v>0.89700000000000002</v>
      </c>
      <c r="J16" s="319">
        <v>0.879</v>
      </c>
      <c r="K16" s="319">
        <v>0.749</v>
      </c>
      <c r="L16" s="319">
        <v>0.71099999999999997</v>
      </c>
      <c r="M16" s="319">
        <v>0.82599999999999996</v>
      </c>
      <c r="N16" s="319">
        <v>0.88900000000000001</v>
      </c>
      <c r="O16" s="319">
        <v>0.85099999999999998</v>
      </c>
      <c r="P16" s="319">
        <v>0.92100000000000004</v>
      </c>
      <c r="Q16" s="66"/>
    </row>
    <row r="17" spans="2:17" s="12" customFormat="1" ht="11.25" x14ac:dyDescent="0.2">
      <c r="B17" s="64"/>
      <c r="C17" s="511" t="s">
        <v>177</v>
      </c>
      <c r="D17" s="509">
        <v>0.86499999999999999</v>
      </c>
      <c r="E17" s="319">
        <v>0.94399999999999995</v>
      </c>
      <c r="F17" s="319">
        <v>0.93</v>
      </c>
      <c r="G17" s="319">
        <v>0.94799999999999995</v>
      </c>
      <c r="H17" s="319">
        <v>0.92300000000000004</v>
      </c>
      <c r="I17" s="319">
        <v>0.93899999999999995</v>
      </c>
      <c r="J17" s="319">
        <v>0.93799999999999994</v>
      </c>
      <c r="K17" s="319">
        <v>0.85799999999999998</v>
      </c>
      <c r="L17" s="319">
        <v>0.85299999999999998</v>
      </c>
      <c r="M17" s="319">
        <v>0.93600000000000005</v>
      </c>
      <c r="N17" s="319">
        <v>0.90900000000000003</v>
      </c>
      <c r="O17" s="319">
        <v>0.92200000000000004</v>
      </c>
      <c r="P17" s="319">
        <v>0.95099999999999996</v>
      </c>
      <c r="Q17" s="66"/>
    </row>
    <row r="18" spans="2:17" s="12" customFormat="1" ht="11.25" x14ac:dyDescent="0.2">
      <c r="B18" s="64"/>
      <c r="C18" s="320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66"/>
    </row>
    <row r="19" spans="2:17" s="12" customFormat="1" ht="15.75" x14ac:dyDescent="0.2">
      <c r="B19" s="64"/>
      <c r="C19" s="320"/>
      <c r="D19" s="321"/>
      <c r="E19" s="321"/>
      <c r="F19" s="321"/>
      <c r="G19" s="321"/>
      <c r="H19" s="321"/>
      <c r="I19" s="321"/>
      <c r="J19" s="803" t="s">
        <v>461</v>
      </c>
      <c r="K19" s="804"/>
      <c r="L19" s="804"/>
      <c r="M19" s="804"/>
      <c r="N19" s="804"/>
      <c r="O19" s="804"/>
      <c r="P19" s="805"/>
      <c r="Q19" s="66"/>
    </row>
    <row r="20" spans="2:17" s="12" customFormat="1" ht="12.75" customHeight="1" x14ac:dyDescent="0.2">
      <c r="B20" s="64"/>
      <c r="C20" s="708" t="s">
        <v>404</v>
      </c>
      <c r="D20" s="709"/>
      <c r="E20" s="709"/>
      <c r="F20" s="709"/>
      <c r="G20" s="709"/>
      <c r="H20" s="710"/>
      <c r="I20" s="73"/>
      <c r="J20" s="335"/>
      <c r="K20" s="801" t="s">
        <v>458</v>
      </c>
      <c r="L20" s="801"/>
      <c r="M20" s="329"/>
      <c r="N20" s="329"/>
      <c r="O20" s="73"/>
      <c r="P20" s="66"/>
      <c r="Q20" s="66"/>
    </row>
    <row r="21" spans="2:17" s="12" customFormat="1" ht="11.25" customHeight="1" x14ac:dyDescent="0.2">
      <c r="B21" s="64"/>
      <c r="C21" s="162" t="s">
        <v>392</v>
      </c>
      <c r="D21" s="50" t="s">
        <v>393</v>
      </c>
      <c r="E21" s="51" t="s">
        <v>394</v>
      </c>
      <c r="F21" s="51" t="s">
        <v>395</v>
      </c>
      <c r="G21" s="51" t="s">
        <v>396</v>
      </c>
      <c r="H21" s="51" t="s">
        <v>397</v>
      </c>
      <c r="I21" s="73"/>
      <c r="J21" s="335"/>
      <c r="K21" s="330" t="s">
        <v>178</v>
      </c>
      <c r="L21" s="330" t="s">
        <v>458</v>
      </c>
      <c r="M21" s="329"/>
      <c r="N21" s="329"/>
      <c r="O21" s="73"/>
      <c r="P21" s="66"/>
      <c r="Q21" s="66"/>
    </row>
    <row r="22" spans="2:17" s="12" customFormat="1" ht="11.25" x14ac:dyDescent="0.2">
      <c r="B22" s="64"/>
      <c r="C22" s="149" t="s">
        <v>398</v>
      </c>
      <c r="D22" s="310">
        <v>0.93700000000000006</v>
      </c>
      <c r="E22" s="307">
        <v>0.95799999999999996</v>
      </c>
      <c r="F22" s="307">
        <v>0.90900000000000003</v>
      </c>
      <c r="G22" s="307">
        <v>0.92100000000000004</v>
      </c>
      <c r="H22" s="307">
        <v>0.95799999999999996</v>
      </c>
      <c r="I22" s="73"/>
      <c r="J22" s="335"/>
      <c r="K22" s="331" t="s">
        <v>416</v>
      </c>
      <c r="L22" s="332">
        <v>0.53400000000000003</v>
      </c>
      <c r="M22" s="329"/>
      <c r="N22" s="329"/>
      <c r="O22" s="73"/>
      <c r="P22" s="66"/>
      <c r="Q22" s="66"/>
    </row>
    <row r="23" spans="2:17" s="12" customFormat="1" ht="11.25" x14ac:dyDescent="0.2">
      <c r="B23" s="64"/>
      <c r="C23" s="149" t="s">
        <v>167</v>
      </c>
      <c r="D23" s="310">
        <v>0.93700000000000006</v>
      </c>
      <c r="E23" s="307">
        <v>0.95799999999999996</v>
      </c>
      <c r="F23" s="307">
        <v>0.90900000000000003</v>
      </c>
      <c r="G23" s="307">
        <v>0.91600000000000004</v>
      </c>
      <c r="H23" s="307">
        <v>0.95799999999999996</v>
      </c>
      <c r="I23" s="73"/>
      <c r="J23" s="335"/>
      <c r="K23" s="331" t="s">
        <v>59</v>
      </c>
      <c r="L23" s="333">
        <v>0.51</v>
      </c>
      <c r="M23" s="329"/>
      <c r="N23" s="329"/>
      <c r="O23" s="73"/>
      <c r="P23" s="66"/>
      <c r="Q23" s="66"/>
    </row>
    <row r="24" spans="2:17" s="12" customFormat="1" ht="11.25" x14ac:dyDescent="0.2">
      <c r="B24" s="64"/>
      <c r="C24" s="149" t="s">
        <v>168</v>
      </c>
      <c r="D24" s="310">
        <v>0.93700000000000006</v>
      </c>
      <c r="E24" s="307">
        <v>0.95799999999999996</v>
      </c>
      <c r="F24" s="307">
        <v>0.90900000000000003</v>
      </c>
      <c r="G24" s="307">
        <v>0.91600000000000004</v>
      </c>
      <c r="H24" s="307">
        <v>0.95799999999999996</v>
      </c>
      <c r="I24" s="73"/>
      <c r="J24" s="335"/>
      <c r="K24" s="331" t="s">
        <v>60</v>
      </c>
      <c r="L24" s="332">
        <v>0.498</v>
      </c>
      <c r="M24" s="329"/>
      <c r="N24" s="329"/>
      <c r="O24" s="73"/>
      <c r="P24" s="66"/>
      <c r="Q24" s="66"/>
    </row>
    <row r="25" spans="2:17" s="12" customFormat="1" ht="11.25" x14ac:dyDescent="0.2">
      <c r="B25" s="64"/>
      <c r="C25" s="149" t="s">
        <v>169</v>
      </c>
      <c r="D25" s="310">
        <v>0.93700000000000006</v>
      </c>
      <c r="E25" s="307">
        <v>0.95799999999999996</v>
      </c>
      <c r="F25" s="307">
        <v>0.90800000000000003</v>
      </c>
      <c r="G25" s="307">
        <v>0.91600000000000004</v>
      </c>
      <c r="H25" s="307">
        <v>0.95799999999999996</v>
      </c>
      <c r="I25" s="73"/>
      <c r="J25" s="335"/>
      <c r="K25" s="331" t="s">
        <v>212</v>
      </c>
      <c r="L25" s="333">
        <v>0.53</v>
      </c>
      <c r="M25" s="329"/>
      <c r="N25" s="329"/>
      <c r="O25" s="73"/>
      <c r="P25" s="66"/>
      <c r="Q25" s="66"/>
    </row>
    <row r="26" spans="2:17" s="12" customFormat="1" ht="11.25" x14ac:dyDescent="0.2">
      <c r="B26" s="64"/>
      <c r="C26" s="149" t="s">
        <v>170</v>
      </c>
      <c r="D26" s="310">
        <v>0.93600000000000005</v>
      </c>
      <c r="E26" s="307">
        <v>0.95599999999999996</v>
      </c>
      <c r="F26" s="307">
        <v>0.90800000000000003</v>
      </c>
      <c r="G26" s="307">
        <v>0.91700000000000004</v>
      </c>
      <c r="H26" s="307">
        <v>0.95799999999999996</v>
      </c>
      <c r="I26" s="73"/>
      <c r="J26" s="335"/>
      <c r="K26" s="331" t="s">
        <v>62</v>
      </c>
      <c r="L26" s="332">
        <v>0.55400000000000005</v>
      </c>
      <c r="M26" s="329"/>
      <c r="N26" s="329"/>
      <c r="O26" s="73"/>
      <c r="P26" s="66"/>
      <c r="Q26" s="66"/>
    </row>
    <row r="27" spans="2:17" s="12" customFormat="1" ht="11.25" x14ac:dyDescent="0.2">
      <c r="B27" s="64"/>
      <c r="C27" s="149" t="s">
        <v>399</v>
      </c>
      <c r="D27" s="310">
        <v>0.93600000000000005</v>
      </c>
      <c r="E27" s="307">
        <v>0.95599999999999996</v>
      </c>
      <c r="F27" s="307">
        <v>0.89700000000000002</v>
      </c>
      <c r="G27" s="307">
        <v>0.91500000000000004</v>
      </c>
      <c r="H27" s="307">
        <v>0.95799999999999996</v>
      </c>
      <c r="I27" s="73"/>
      <c r="J27" s="335"/>
      <c r="K27" s="330" t="s">
        <v>35</v>
      </c>
      <c r="L27" s="332">
        <v>0.52500000000000002</v>
      </c>
      <c r="M27" s="329"/>
      <c r="N27" s="329"/>
      <c r="O27" s="73"/>
      <c r="P27" s="66"/>
      <c r="Q27" s="66"/>
    </row>
    <row r="28" spans="2:17" s="12" customFormat="1" ht="11.25" x14ac:dyDescent="0.2">
      <c r="B28" s="64"/>
      <c r="C28" s="149" t="s">
        <v>172</v>
      </c>
      <c r="D28" s="310">
        <v>0.91700000000000004</v>
      </c>
      <c r="E28" s="307">
        <v>0.94699999999999995</v>
      </c>
      <c r="F28" s="307">
        <v>0.88100000000000001</v>
      </c>
      <c r="G28" s="307">
        <v>0.90400000000000003</v>
      </c>
      <c r="H28" s="307">
        <v>0.94099999999999995</v>
      </c>
      <c r="I28" s="73"/>
      <c r="J28" s="335"/>
      <c r="K28" s="329"/>
      <c r="L28" s="329"/>
      <c r="M28" s="329"/>
      <c r="N28" s="329"/>
      <c r="O28" s="73"/>
      <c r="P28" s="66"/>
      <c r="Q28" s="66"/>
    </row>
    <row r="29" spans="2:17" s="12" customFormat="1" ht="11.25" x14ac:dyDescent="0.2">
      <c r="B29" s="64"/>
      <c r="C29" s="149" t="s">
        <v>400</v>
      </c>
      <c r="D29" s="310">
        <v>0.91700000000000004</v>
      </c>
      <c r="E29" s="307">
        <v>0.94599999999999995</v>
      </c>
      <c r="F29" s="308">
        <v>0.88</v>
      </c>
      <c r="G29" s="307">
        <v>0.90400000000000003</v>
      </c>
      <c r="H29" s="307">
        <v>0.94099999999999995</v>
      </c>
      <c r="I29" s="73"/>
      <c r="J29" s="335"/>
      <c r="K29" s="329"/>
      <c r="L29" s="329"/>
      <c r="M29" s="329"/>
      <c r="N29" s="329"/>
      <c r="O29" s="73"/>
      <c r="P29" s="66"/>
      <c r="Q29" s="66"/>
    </row>
    <row r="30" spans="2:17" s="12" customFormat="1" ht="11.25" x14ac:dyDescent="0.2">
      <c r="B30" s="64"/>
      <c r="C30" s="149" t="s">
        <v>401</v>
      </c>
      <c r="D30" s="310">
        <v>0.91700000000000004</v>
      </c>
      <c r="E30" s="307">
        <v>0.94599999999999995</v>
      </c>
      <c r="F30" s="307">
        <v>0.879</v>
      </c>
      <c r="G30" s="307">
        <v>0.90400000000000003</v>
      </c>
      <c r="H30" s="307">
        <v>0.94099999999999995</v>
      </c>
      <c r="I30" s="73"/>
      <c r="J30" s="335"/>
      <c r="K30" s="801" t="s">
        <v>417</v>
      </c>
      <c r="L30" s="801"/>
      <c r="M30" s="329"/>
      <c r="N30" s="329"/>
      <c r="O30" s="73"/>
      <c r="P30" s="66"/>
      <c r="Q30" s="66"/>
    </row>
    <row r="31" spans="2:17" s="12" customFormat="1" ht="11.25" x14ac:dyDescent="0.2">
      <c r="B31" s="64"/>
      <c r="C31" s="149" t="s">
        <v>175</v>
      </c>
      <c r="D31" s="310">
        <v>0.77900000000000003</v>
      </c>
      <c r="E31" s="307">
        <v>0.78300000000000003</v>
      </c>
      <c r="F31" s="307">
        <v>0.56799999999999995</v>
      </c>
      <c r="G31" s="307">
        <v>0.90100000000000002</v>
      </c>
      <c r="H31" s="307">
        <v>0.84199999999999997</v>
      </c>
      <c r="I31" s="73"/>
      <c r="J31" s="335"/>
      <c r="K31" s="330" t="s">
        <v>178</v>
      </c>
      <c r="L31" s="330" t="s">
        <v>417</v>
      </c>
      <c r="M31" s="329"/>
      <c r="N31" s="329"/>
      <c r="O31" s="73"/>
      <c r="P31" s="66"/>
      <c r="Q31" s="66"/>
    </row>
    <row r="32" spans="2:17" s="12" customFormat="1" ht="11.25" x14ac:dyDescent="0.2">
      <c r="B32" s="64"/>
      <c r="C32" s="149" t="s">
        <v>402</v>
      </c>
      <c r="D32" s="311">
        <v>0.86</v>
      </c>
      <c r="E32" s="307">
        <v>0.89100000000000001</v>
      </c>
      <c r="F32" s="307">
        <v>0.74299999999999999</v>
      </c>
      <c r="G32" s="307">
        <v>0.88900000000000001</v>
      </c>
      <c r="H32" s="307">
        <v>0.88500000000000001</v>
      </c>
      <c r="I32" s="73"/>
      <c r="J32" s="335"/>
      <c r="K32" s="331" t="s">
        <v>418</v>
      </c>
      <c r="L32" s="334">
        <v>0.626</v>
      </c>
      <c r="M32" s="329"/>
      <c r="N32" s="329"/>
      <c r="O32" s="73"/>
      <c r="P32" s="66"/>
      <c r="Q32" s="66"/>
    </row>
    <row r="33" spans="2:17" s="12" customFormat="1" ht="11.25" x14ac:dyDescent="0.2">
      <c r="B33" s="64"/>
      <c r="C33" s="149" t="s">
        <v>403</v>
      </c>
      <c r="D33" s="310">
        <v>0.90900000000000003</v>
      </c>
      <c r="E33" s="307">
        <v>0.93600000000000005</v>
      </c>
      <c r="F33" s="307">
        <v>0.86599999999999999</v>
      </c>
      <c r="G33" s="307">
        <v>0.90900000000000003</v>
      </c>
      <c r="H33" s="307">
        <v>0.93600000000000005</v>
      </c>
      <c r="I33" s="73"/>
      <c r="J33" s="335"/>
      <c r="K33" s="331" t="s">
        <v>420</v>
      </c>
      <c r="L33" s="334">
        <v>0.61199999999999999</v>
      </c>
      <c r="M33" s="329"/>
      <c r="N33" s="329"/>
      <c r="O33" s="73"/>
      <c r="P33" s="66"/>
      <c r="Q33" s="66"/>
    </row>
    <row r="34" spans="2:17" s="12" customFormat="1" ht="11.25" x14ac:dyDescent="0.2">
      <c r="B34" s="64"/>
      <c r="C34" s="316"/>
      <c r="D34" s="73"/>
      <c r="E34" s="73"/>
      <c r="F34" s="73"/>
      <c r="G34" s="73"/>
      <c r="H34" s="73"/>
      <c r="I34" s="73"/>
      <c r="J34" s="335"/>
      <c r="K34" s="331" t="s">
        <v>419</v>
      </c>
      <c r="L34" s="334">
        <v>0.54800000000000004</v>
      </c>
      <c r="M34" s="329"/>
      <c r="N34" s="329"/>
      <c r="O34" s="73"/>
      <c r="P34" s="66"/>
      <c r="Q34" s="66"/>
    </row>
    <row r="35" spans="2:17" s="12" customFormat="1" ht="11.25" x14ac:dyDescent="0.2">
      <c r="B35" s="64"/>
      <c r="C35" s="738" t="s">
        <v>459</v>
      </c>
      <c r="D35" s="738"/>
      <c r="E35" s="738"/>
      <c r="F35" s="738"/>
      <c r="G35" s="738"/>
      <c r="H35" s="73"/>
      <c r="I35" s="73"/>
      <c r="J35" s="335"/>
      <c r="K35" s="331" t="s">
        <v>421</v>
      </c>
      <c r="L35" s="334">
        <v>0.56599999999999995</v>
      </c>
      <c r="M35" s="329"/>
      <c r="N35" s="329"/>
      <c r="O35" s="73"/>
      <c r="P35" s="66"/>
      <c r="Q35" s="66"/>
    </row>
    <row r="36" spans="2:17" s="12" customFormat="1" ht="12" customHeight="1" x14ac:dyDescent="0.2">
      <c r="B36" s="64"/>
      <c r="C36" s="19" t="s">
        <v>405</v>
      </c>
      <c r="D36" s="50" t="s">
        <v>406</v>
      </c>
      <c r="E36" s="51" t="s">
        <v>407</v>
      </c>
      <c r="F36" s="51" t="s">
        <v>408</v>
      </c>
      <c r="G36" s="212" t="s">
        <v>415</v>
      </c>
      <c r="H36" s="73"/>
      <c r="I36" s="73"/>
      <c r="J36" s="335"/>
      <c r="K36" s="331" t="s">
        <v>422</v>
      </c>
      <c r="L36" s="334">
        <v>0.45800000000000002</v>
      </c>
      <c r="M36" s="329"/>
      <c r="N36" s="329"/>
      <c r="O36" s="73"/>
      <c r="P36" s="66"/>
      <c r="Q36" s="66"/>
    </row>
    <row r="37" spans="2:17" s="12" customFormat="1" ht="11.25" x14ac:dyDescent="0.2">
      <c r="B37" s="64"/>
      <c r="C37" s="149" t="s">
        <v>398</v>
      </c>
      <c r="D37" s="310">
        <v>0.92400000000000004</v>
      </c>
      <c r="E37" s="307">
        <v>0.93400000000000005</v>
      </c>
      <c r="F37" s="307">
        <v>0.94899999999999995</v>
      </c>
      <c r="G37" s="307">
        <v>2.5999999999999999E-2</v>
      </c>
      <c r="H37" s="73"/>
      <c r="I37" s="73"/>
      <c r="J37" s="335"/>
      <c r="K37" s="331" t="s">
        <v>423</v>
      </c>
      <c r="L37" s="334">
        <v>0.5</v>
      </c>
      <c r="M37" s="329"/>
      <c r="N37" s="329"/>
      <c r="O37" s="73"/>
      <c r="P37" s="66"/>
      <c r="Q37" s="66"/>
    </row>
    <row r="38" spans="2:17" s="12" customFormat="1" ht="11.25" x14ac:dyDescent="0.2">
      <c r="B38" s="64"/>
      <c r="C38" s="149" t="s">
        <v>409</v>
      </c>
      <c r="D38" s="310">
        <v>0.92200000000000004</v>
      </c>
      <c r="E38" s="307">
        <v>0.93200000000000005</v>
      </c>
      <c r="F38" s="307">
        <v>0.94699999999999995</v>
      </c>
      <c r="G38" s="307">
        <v>2.4E-2</v>
      </c>
      <c r="H38" s="73"/>
      <c r="I38" s="73"/>
      <c r="J38" s="335"/>
      <c r="K38" s="331" t="s">
        <v>424</v>
      </c>
      <c r="L38" s="334">
        <v>0.51500000000000001</v>
      </c>
      <c r="M38" s="329"/>
      <c r="N38" s="329"/>
      <c r="O38" s="73"/>
      <c r="P38" s="66"/>
      <c r="Q38" s="66"/>
    </row>
    <row r="39" spans="2:17" s="12" customFormat="1" ht="11.25" x14ac:dyDescent="0.2">
      <c r="B39" s="64"/>
      <c r="C39" s="149" t="s">
        <v>410</v>
      </c>
      <c r="D39" s="310">
        <v>0.92600000000000005</v>
      </c>
      <c r="E39" s="307">
        <v>0.93500000000000005</v>
      </c>
      <c r="F39" s="307">
        <v>0.94899999999999995</v>
      </c>
      <c r="G39" s="307">
        <v>2.3E-2</v>
      </c>
      <c r="H39" s="73"/>
      <c r="I39" s="73"/>
      <c r="J39" s="335"/>
      <c r="K39" s="331" t="s">
        <v>425</v>
      </c>
      <c r="L39" s="334">
        <v>0.5</v>
      </c>
      <c r="M39" s="329"/>
      <c r="N39" s="329"/>
      <c r="O39" s="73"/>
      <c r="P39" s="66"/>
      <c r="Q39" s="66"/>
    </row>
    <row r="40" spans="2:17" s="12" customFormat="1" ht="11.25" x14ac:dyDescent="0.2">
      <c r="B40" s="64"/>
      <c r="C40" s="149" t="s">
        <v>411</v>
      </c>
      <c r="D40" s="310">
        <v>0.92200000000000004</v>
      </c>
      <c r="E40" s="307">
        <v>0.93200000000000005</v>
      </c>
      <c r="F40" s="307">
        <v>0.94699999999999995</v>
      </c>
      <c r="G40" s="307">
        <v>2.4E-2</v>
      </c>
      <c r="H40" s="73"/>
      <c r="I40" s="73"/>
      <c r="J40" s="335"/>
      <c r="K40" s="331" t="s">
        <v>426</v>
      </c>
      <c r="L40" s="334">
        <v>0.52200000000000002</v>
      </c>
      <c r="M40" s="329"/>
      <c r="N40" s="329"/>
      <c r="O40" s="73"/>
      <c r="P40" s="66"/>
      <c r="Q40" s="66"/>
    </row>
    <row r="41" spans="2:17" s="12" customFormat="1" ht="11.25" x14ac:dyDescent="0.2">
      <c r="B41" s="64"/>
      <c r="C41" s="149" t="s">
        <v>170</v>
      </c>
      <c r="D41" s="311">
        <v>0.92</v>
      </c>
      <c r="E41" s="307">
        <v>0.92800000000000005</v>
      </c>
      <c r="F41" s="307">
        <v>0.94499999999999995</v>
      </c>
      <c r="G41" s="307">
        <v>2.4E-2</v>
      </c>
      <c r="H41" s="73"/>
      <c r="I41" s="73"/>
      <c r="J41" s="335"/>
      <c r="K41" s="329"/>
      <c r="L41" s="329"/>
      <c r="M41" s="329"/>
      <c r="N41" s="329"/>
      <c r="O41" s="73"/>
      <c r="P41" s="66"/>
      <c r="Q41" s="66"/>
    </row>
    <row r="42" spans="2:17" s="12" customFormat="1" ht="11.25" x14ac:dyDescent="0.2">
      <c r="B42" s="64"/>
      <c r="C42" s="149" t="s">
        <v>399</v>
      </c>
      <c r="D42" s="310">
        <v>0.91800000000000004</v>
      </c>
      <c r="E42" s="307">
        <v>0.92400000000000004</v>
      </c>
      <c r="F42" s="307">
        <v>0.93700000000000006</v>
      </c>
      <c r="G42" s="307">
        <v>1.9E-2</v>
      </c>
      <c r="H42" s="73"/>
      <c r="I42" s="73"/>
      <c r="J42" s="335"/>
      <c r="K42" s="329"/>
      <c r="L42" s="329"/>
      <c r="M42" s="329"/>
      <c r="N42" s="329"/>
      <c r="O42" s="73"/>
      <c r="P42" s="66"/>
      <c r="Q42" s="66"/>
    </row>
    <row r="43" spans="2:17" s="12" customFormat="1" ht="11.25" x14ac:dyDescent="0.2">
      <c r="B43" s="64"/>
      <c r="C43" s="149" t="s">
        <v>172</v>
      </c>
      <c r="D43" s="311">
        <v>0.83</v>
      </c>
      <c r="E43" s="307">
        <v>0.90400000000000003</v>
      </c>
      <c r="F43" s="307">
        <v>0.93899999999999995</v>
      </c>
      <c r="G43" s="307">
        <v>0.108</v>
      </c>
      <c r="H43" s="73"/>
      <c r="I43" s="73"/>
      <c r="J43" s="335"/>
      <c r="K43" s="329"/>
      <c r="L43" s="329"/>
      <c r="M43" s="329"/>
      <c r="N43" s="329"/>
      <c r="O43" s="73"/>
      <c r="P43" s="66"/>
      <c r="Q43" s="66"/>
    </row>
    <row r="44" spans="2:17" s="12" customFormat="1" ht="11.25" x14ac:dyDescent="0.2">
      <c r="B44" s="64"/>
      <c r="C44" s="149" t="s">
        <v>173</v>
      </c>
      <c r="D44" s="311">
        <v>0.83</v>
      </c>
      <c r="E44" s="307">
        <v>0.90300000000000002</v>
      </c>
      <c r="F44" s="307">
        <v>0.93700000000000006</v>
      </c>
      <c r="G44" s="307">
        <v>0.107</v>
      </c>
      <c r="H44" s="73"/>
      <c r="I44" s="73"/>
      <c r="J44" s="64"/>
      <c r="K44" s="73"/>
      <c r="L44" s="73"/>
      <c r="M44" s="73"/>
      <c r="N44" s="73"/>
      <c r="O44" s="73"/>
      <c r="P44" s="66"/>
      <c r="Q44" s="66"/>
    </row>
    <row r="45" spans="2:17" s="12" customFormat="1" ht="11.25" x14ac:dyDescent="0.2">
      <c r="B45" s="64"/>
      <c r="C45" s="149" t="s">
        <v>412</v>
      </c>
      <c r="D45" s="311">
        <v>0.83</v>
      </c>
      <c r="E45" s="307">
        <v>0.90300000000000002</v>
      </c>
      <c r="F45" s="307">
        <v>0.93700000000000006</v>
      </c>
      <c r="G45" s="307">
        <v>0.107</v>
      </c>
      <c r="H45" s="73"/>
      <c r="I45" s="73"/>
      <c r="J45" s="64"/>
      <c r="K45" s="73"/>
      <c r="L45" s="73"/>
      <c r="M45" s="73"/>
      <c r="N45" s="73"/>
      <c r="O45" s="73"/>
      <c r="P45" s="66"/>
      <c r="Q45" s="66"/>
    </row>
    <row r="46" spans="2:17" s="12" customFormat="1" ht="11.25" x14ac:dyDescent="0.2">
      <c r="B46" s="64"/>
      <c r="C46" s="149" t="s">
        <v>413</v>
      </c>
      <c r="D46" s="310">
        <v>0.32900000000000001</v>
      </c>
      <c r="E46" s="307">
        <v>0.435</v>
      </c>
      <c r="F46" s="307">
        <v>0.496</v>
      </c>
      <c r="G46" s="307">
        <v>0.16700000000000001</v>
      </c>
      <c r="H46" s="73"/>
      <c r="I46" s="73"/>
      <c r="J46" s="64"/>
      <c r="K46" s="73"/>
      <c r="L46" s="73"/>
      <c r="M46" s="73"/>
      <c r="N46" s="73"/>
      <c r="O46" s="73"/>
      <c r="P46" s="66"/>
      <c r="Q46" s="66"/>
    </row>
    <row r="47" spans="2:17" s="12" customFormat="1" ht="11.25" x14ac:dyDescent="0.2">
      <c r="B47" s="64"/>
      <c r="C47" s="149" t="s">
        <v>414</v>
      </c>
      <c r="D47" s="310">
        <v>0.80800000000000005</v>
      </c>
      <c r="E47" s="307">
        <v>0.85899999999999999</v>
      </c>
      <c r="F47" s="307">
        <v>0.874</v>
      </c>
      <c r="G47" s="307">
        <v>6.6000000000000003E-2</v>
      </c>
      <c r="H47" s="73"/>
      <c r="I47" s="73"/>
      <c r="J47" s="64"/>
      <c r="K47" s="73"/>
      <c r="L47" s="73"/>
      <c r="M47" s="73"/>
      <c r="N47" s="73"/>
      <c r="O47" s="73"/>
      <c r="P47" s="66"/>
      <c r="Q47" s="66"/>
    </row>
    <row r="48" spans="2:17" s="12" customFormat="1" ht="11.25" x14ac:dyDescent="0.2">
      <c r="B48" s="64"/>
      <c r="C48" s="149" t="s">
        <v>403</v>
      </c>
      <c r="D48" s="310">
        <v>0.89400000000000002</v>
      </c>
      <c r="E48" s="307">
        <v>0.89300000000000002</v>
      </c>
      <c r="F48" s="307">
        <v>0.89500000000000002</v>
      </c>
      <c r="G48" s="307">
        <v>1E-3</v>
      </c>
      <c r="H48" s="73"/>
      <c r="I48" s="73"/>
      <c r="J48" s="64"/>
      <c r="K48" s="73"/>
      <c r="L48" s="73"/>
      <c r="M48" s="73"/>
      <c r="N48" s="73"/>
      <c r="O48" s="73"/>
      <c r="P48" s="66"/>
      <c r="Q48" s="66"/>
    </row>
    <row r="49" spans="2:17" s="12" customFormat="1" ht="11.25" x14ac:dyDescent="0.2">
      <c r="B49" s="64"/>
      <c r="C49" s="63"/>
      <c r="D49" s="317"/>
      <c r="E49" s="317"/>
      <c r="F49" s="317"/>
      <c r="G49" s="317"/>
      <c r="H49" s="73"/>
      <c r="I49" s="73"/>
      <c r="J49" s="64"/>
      <c r="K49" s="73"/>
      <c r="L49" s="73"/>
      <c r="M49" s="73"/>
      <c r="N49" s="73"/>
      <c r="O49" s="73"/>
      <c r="P49" s="66"/>
      <c r="Q49" s="66"/>
    </row>
    <row r="50" spans="2:17" s="12" customFormat="1" ht="11.25" x14ac:dyDescent="0.2">
      <c r="B50" s="64"/>
      <c r="C50" s="708" t="s">
        <v>460</v>
      </c>
      <c r="D50" s="710"/>
      <c r="E50" s="317"/>
      <c r="F50" s="317"/>
      <c r="G50" s="317"/>
      <c r="H50" s="73"/>
      <c r="I50" s="73"/>
      <c r="J50" s="64"/>
      <c r="K50" s="73"/>
      <c r="L50" s="73"/>
      <c r="M50" s="73"/>
      <c r="N50" s="73"/>
      <c r="O50" s="73"/>
      <c r="P50" s="66"/>
      <c r="Q50" s="66"/>
    </row>
    <row r="51" spans="2:17" s="12" customFormat="1" ht="11.25" x14ac:dyDescent="0.2">
      <c r="B51" s="64"/>
      <c r="C51" s="322" t="s">
        <v>427</v>
      </c>
      <c r="D51" s="323" t="s">
        <v>428</v>
      </c>
      <c r="E51" s="317"/>
      <c r="F51" s="317"/>
      <c r="G51" s="317"/>
      <c r="H51" s="73"/>
      <c r="I51" s="73"/>
      <c r="J51" s="64"/>
      <c r="K51" s="73"/>
      <c r="L51" s="73"/>
      <c r="M51" s="73"/>
      <c r="N51" s="73"/>
      <c r="O51" s="73"/>
      <c r="P51" s="66"/>
      <c r="Q51" s="66"/>
    </row>
    <row r="52" spans="2:17" s="12" customFormat="1" ht="11.25" x14ac:dyDescent="0.2">
      <c r="B52" s="64"/>
      <c r="C52" s="324" t="s">
        <v>429</v>
      </c>
      <c r="D52" s="325">
        <v>30821</v>
      </c>
      <c r="E52" s="317"/>
      <c r="F52" s="317"/>
      <c r="G52" s="317"/>
      <c r="H52" s="73"/>
      <c r="I52" s="73"/>
      <c r="J52" s="64"/>
      <c r="K52" s="73"/>
      <c r="L52" s="73"/>
      <c r="M52" s="73"/>
      <c r="N52" s="73"/>
      <c r="O52" s="73"/>
      <c r="P52" s="66"/>
      <c r="Q52" s="66"/>
    </row>
    <row r="53" spans="2:17" s="12" customFormat="1" ht="11.25" x14ac:dyDescent="0.2">
      <c r="B53" s="64"/>
      <c r="C53" s="324" t="s">
        <v>430</v>
      </c>
      <c r="D53" s="325">
        <v>12362</v>
      </c>
      <c r="E53" s="317"/>
      <c r="F53" s="317"/>
      <c r="G53" s="317"/>
      <c r="H53" s="73"/>
      <c r="I53" s="73"/>
      <c r="J53" s="64"/>
      <c r="K53" s="73"/>
      <c r="L53" s="73"/>
      <c r="M53" s="73"/>
      <c r="N53" s="73"/>
      <c r="O53" s="73"/>
      <c r="P53" s="66"/>
      <c r="Q53" s="66"/>
    </row>
    <row r="54" spans="2:17" s="12" customFormat="1" ht="11.25" x14ac:dyDescent="0.2">
      <c r="B54" s="64"/>
      <c r="C54" s="324" t="s">
        <v>431</v>
      </c>
      <c r="D54" s="326">
        <v>60</v>
      </c>
      <c r="E54" s="317"/>
      <c r="F54" s="317"/>
      <c r="G54" s="317"/>
      <c r="H54" s="73"/>
      <c r="I54" s="73"/>
      <c r="J54" s="64"/>
      <c r="K54" s="73"/>
      <c r="L54" s="73"/>
      <c r="M54" s="73"/>
      <c r="N54" s="73"/>
      <c r="O54" s="73"/>
      <c r="P54" s="66"/>
      <c r="Q54" s="66"/>
    </row>
    <row r="55" spans="2:17" s="12" customFormat="1" ht="11.25" x14ac:dyDescent="0.2">
      <c r="B55" s="64"/>
      <c r="C55" s="324" t="s">
        <v>432</v>
      </c>
      <c r="D55" s="325">
        <v>11926</v>
      </c>
      <c r="E55" s="317"/>
      <c r="F55" s="317"/>
      <c r="G55" s="317"/>
      <c r="H55" s="73"/>
      <c r="I55" s="73"/>
      <c r="J55" s="64"/>
      <c r="K55" s="73"/>
      <c r="L55" s="73"/>
      <c r="M55" s="73"/>
      <c r="N55" s="73"/>
      <c r="O55" s="73"/>
      <c r="P55" s="66"/>
      <c r="Q55" s="66"/>
    </row>
    <row r="56" spans="2:17" s="12" customFormat="1" ht="11.25" x14ac:dyDescent="0.2">
      <c r="B56" s="64"/>
      <c r="C56" s="324" t="s">
        <v>433</v>
      </c>
      <c r="D56" s="325">
        <v>20160</v>
      </c>
      <c r="E56" s="317"/>
      <c r="F56" s="317"/>
      <c r="G56" s="317"/>
      <c r="H56" s="73"/>
      <c r="I56" s="73"/>
      <c r="J56" s="64"/>
      <c r="K56" s="73"/>
      <c r="L56" s="73"/>
      <c r="M56" s="73"/>
      <c r="N56" s="73"/>
      <c r="O56" s="73"/>
      <c r="P56" s="66"/>
      <c r="Q56" s="66"/>
    </row>
    <row r="57" spans="2:17" s="12" customFormat="1" ht="11.25" x14ac:dyDescent="0.2">
      <c r="B57" s="64"/>
      <c r="C57" s="324" t="s">
        <v>434</v>
      </c>
      <c r="D57" s="325">
        <v>12037</v>
      </c>
      <c r="E57" s="317"/>
      <c r="F57" s="317"/>
      <c r="G57" s="317"/>
      <c r="H57" s="73"/>
      <c r="I57" s="73"/>
      <c r="J57" s="64"/>
      <c r="K57" s="73"/>
      <c r="L57" s="73"/>
      <c r="M57" s="73"/>
      <c r="N57" s="73"/>
      <c r="O57" s="73"/>
      <c r="P57" s="66"/>
      <c r="Q57" s="66"/>
    </row>
    <row r="58" spans="2:17" s="12" customFormat="1" ht="11.25" x14ac:dyDescent="0.2">
      <c r="B58" s="64"/>
      <c r="C58" s="324" t="s">
        <v>435</v>
      </c>
      <c r="D58" s="326">
        <v>53</v>
      </c>
      <c r="E58" s="317"/>
      <c r="F58" s="317"/>
      <c r="G58" s="317"/>
      <c r="H58" s="73"/>
      <c r="I58" s="73"/>
      <c r="J58" s="64"/>
      <c r="K58" s="73"/>
      <c r="L58" s="73"/>
      <c r="M58" s="73"/>
      <c r="N58" s="73"/>
      <c r="O58" s="73"/>
      <c r="P58" s="66"/>
      <c r="Q58" s="66"/>
    </row>
    <row r="59" spans="2:17" s="12" customFormat="1" ht="11.25" x14ac:dyDescent="0.2">
      <c r="B59" s="64"/>
      <c r="C59" s="324" t="s">
        <v>410</v>
      </c>
      <c r="D59" s="326">
        <v>490</v>
      </c>
      <c r="E59" s="317"/>
      <c r="F59" s="317"/>
      <c r="G59" s="317"/>
      <c r="H59" s="73"/>
      <c r="I59" s="73"/>
      <c r="J59" s="64"/>
      <c r="K59" s="73"/>
      <c r="L59" s="73"/>
      <c r="M59" s="73"/>
      <c r="N59" s="73"/>
      <c r="O59" s="73"/>
      <c r="P59" s="66"/>
      <c r="Q59" s="66"/>
    </row>
    <row r="60" spans="2:17" s="12" customFormat="1" ht="11.25" x14ac:dyDescent="0.2">
      <c r="B60" s="64"/>
      <c r="C60" s="324" t="s">
        <v>436</v>
      </c>
      <c r="D60" s="325">
        <v>1746</v>
      </c>
      <c r="E60" s="317"/>
      <c r="F60" s="317"/>
      <c r="G60" s="317"/>
      <c r="H60" s="73"/>
      <c r="I60" s="73"/>
      <c r="J60" s="64"/>
      <c r="K60" s="73"/>
      <c r="L60" s="73"/>
      <c r="M60" s="73"/>
      <c r="N60" s="73"/>
      <c r="O60" s="73"/>
      <c r="P60" s="66"/>
      <c r="Q60" s="66"/>
    </row>
    <row r="61" spans="2:17" s="12" customFormat="1" ht="11.25" x14ac:dyDescent="0.2">
      <c r="B61" s="64"/>
      <c r="C61" s="324" t="s">
        <v>437</v>
      </c>
      <c r="D61" s="325">
        <v>1871</v>
      </c>
      <c r="E61" s="317"/>
      <c r="F61" s="317"/>
      <c r="G61" s="317"/>
      <c r="H61" s="73"/>
      <c r="I61" s="73"/>
      <c r="J61" s="64"/>
      <c r="K61" s="73"/>
      <c r="L61" s="73"/>
      <c r="M61" s="73"/>
      <c r="N61" s="73"/>
      <c r="O61" s="73"/>
      <c r="P61" s="66"/>
      <c r="Q61" s="66"/>
    </row>
    <row r="62" spans="2:17" s="12" customFormat="1" ht="12" thickBot="1" x14ac:dyDescent="0.25">
      <c r="B62" s="64"/>
      <c r="C62" s="324" t="s">
        <v>438</v>
      </c>
      <c r="D62" s="325">
        <v>21503</v>
      </c>
      <c r="E62" s="317"/>
      <c r="F62" s="317"/>
      <c r="G62" s="317"/>
      <c r="H62" s="73"/>
      <c r="I62" s="73"/>
      <c r="J62" s="70"/>
      <c r="K62" s="76"/>
      <c r="L62" s="76"/>
      <c r="M62" s="76"/>
      <c r="N62" s="76"/>
      <c r="O62" s="76"/>
      <c r="P62" s="72"/>
      <c r="Q62" s="66"/>
    </row>
    <row r="63" spans="2:17" s="12" customFormat="1" ht="11.25" x14ac:dyDescent="0.2">
      <c r="B63" s="64"/>
      <c r="C63" s="324" t="s">
        <v>439</v>
      </c>
      <c r="D63" s="325">
        <v>12428</v>
      </c>
      <c r="E63" s="317"/>
      <c r="F63" s="317"/>
      <c r="G63" s="317"/>
      <c r="H63" s="73"/>
      <c r="I63" s="73"/>
      <c r="J63" s="73"/>
      <c r="K63" s="73"/>
      <c r="L63" s="73"/>
      <c r="M63" s="73"/>
      <c r="N63" s="73"/>
      <c r="O63" s="73"/>
      <c r="P63" s="73"/>
      <c r="Q63" s="66"/>
    </row>
    <row r="64" spans="2:17" s="12" customFormat="1" ht="11.25" x14ac:dyDescent="0.2">
      <c r="B64" s="64"/>
      <c r="C64" s="324" t="s">
        <v>413</v>
      </c>
      <c r="D64" s="325">
        <v>9073</v>
      </c>
      <c r="E64" s="317"/>
      <c r="F64" s="317"/>
      <c r="G64" s="317"/>
      <c r="H64" s="73"/>
      <c r="I64" s="73"/>
      <c r="J64" s="73"/>
      <c r="K64" s="73"/>
      <c r="L64" s="73"/>
      <c r="M64" s="73"/>
      <c r="N64" s="73"/>
      <c r="O64" s="73"/>
      <c r="P64" s="73"/>
      <c r="Q64" s="66"/>
    </row>
    <row r="65" spans="2:17" s="12" customFormat="1" ht="11.25" x14ac:dyDescent="0.2">
      <c r="B65" s="64"/>
      <c r="C65" s="324" t="s">
        <v>440</v>
      </c>
      <c r="D65" s="325">
        <v>2080</v>
      </c>
      <c r="E65" s="317"/>
      <c r="F65" s="317"/>
      <c r="G65" s="317"/>
      <c r="H65" s="73"/>
      <c r="I65" s="73"/>
      <c r="J65" s="73"/>
      <c r="K65" s="73"/>
      <c r="L65" s="73"/>
      <c r="M65" s="73"/>
      <c r="N65" s="73"/>
      <c r="O65" s="73"/>
      <c r="P65" s="73"/>
      <c r="Q65" s="66"/>
    </row>
    <row r="66" spans="2:17" s="12" customFormat="1" ht="11.25" x14ac:dyDescent="0.2">
      <c r="B66" s="64"/>
      <c r="C66" s="324" t="s">
        <v>441</v>
      </c>
      <c r="D66" s="325">
        <v>1367</v>
      </c>
      <c r="E66" s="317"/>
      <c r="F66" s="317"/>
      <c r="G66" s="317"/>
      <c r="H66" s="73"/>
      <c r="I66" s="73"/>
      <c r="J66" s="73"/>
      <c r="K66" s="73"/>
      <c r="L66" s="73"/>
      <c r="M66" s="73"/>
      <c r="N66" s="73"/>
      <c r="O66" s="73"/>
      <c r="P66" s="73"/>
      <c r="Q66" s="66"/>
    </row>
    <row r="67" spans="2:17" s="12" customFormat="1" ht="11.25" x14ac:dyDescent="0.2">
      <c r="B67" s="64"/>
      <c r="C67" s="324" t="s">
        <v>442</v>
      </c>
      <c r="D67" s="325">
        <v>3212</v>
      </c>
      <c r="E67" s="317"/>
      <c r="F67" s="317"/>
      <c r="G67" s="317"/>
      <c r="H67" s="73"/>
      <c r="I67" s="73"/>
      <c r="J67" s="73"/>
      <c r="K67" s="73"/>
      <c r="L67" s="73"/>
      <c r="M67" s="73"/>
      <c r="N67" s="73"/>
      <c r="O67" s="73"/>
      <c r="P67" s="73"/>
      <c r="Q67" s="66"/>
    </row>
    <row r="68" spans="2:17" s="12" customFormat="1" ht="11.25" x14ac:dyDescent="0.2">
      <c r="B68" s="64"/>
      <c r="C68" s="324" t="s">
        <v>443</v>
      </c>
      <c r="D68" s="325">
        <v>1857</v>
      </c>
      <c r="E68" s="317"/>
      <c r="F68" s="317"/>
      <c r="G68" s="317"/>
      <c r="H68" s="73"/>
      <c r="I68" s="73"/>
      <c r="J68" s="73"/>
      <c r="K68" s="73"/>
      <c r="L68" s="73"/>
      <c r="M68" s="73"/>
      <c r="N68" s="73"/>
      <c r="O68" s="73"/>
      <c r="P68" s="73"/>
      <c r="Q68" s="66"/>
    </row>
    <row r="69" spans="2:17" s="12" customFormat="1" ht="11.25" x14ac:dyDescent="0.2">
      <c r="B69" s="64"/>
      <c r="C69" s="324" t="s">
        <v>444</v>
      </c>
      <c r="D69" s="326">
        <v>374</v>
      </c>
      <c r="E69" s="317"/>
      <c r="F69" s="317"/>
      <c r="G69" s="317"/>
      <c r="H69" s="73"/>
      <c r="I69" s="73"/>
      <c r="J69" s="73"/>
      <c r="K69" s="73"/>
      <c r="L69" s="73"/>
      <c r="M69" s="73"/>
      <c r="N69" s="73"/>
      <c r="O69" s="73"/>
      <c r="P69" s="73"/>
      <c r="Q69" s="66"/>
    </row>
    <row r="70" spans="2:17" s="12" customFormat="1" ht="11.25" x14ac:dyDescent="0.2">
      <c r="B70" s="64"/>
      <c r="C70" s="324" t="s">
        <v>445</v>
      </c>
      <c r="D70" s="326">
        <v>450</v>
      </c>
      <c r="E70" s="317"/>
      <c r="F70" s="317"/>
      <c r="G70" s="317"/>
      <c r="H70" s="73"/>
      <c r="I70" s="73"/>
      <c r="J70" s="73"/>
      <c r="K70" s="73"/>
      <c r="L70" s="73"/>
      <c r="M70" s="73"/>
      <c r="N70" s="73"/>
      <c r="O70" s="73"/>
      <c r="P70" s="73"/>
      <c r="Q70" s="66"/>
    </row>
    <row r="71" spans="2:17" s="12" customFormat="1" ht="11.25" x14ac:dyDescent="0.2">
      <c r="B71" s="64"/>
      <c r="C71" s="324" t="s">
        <v>446</v>
      </c>
      <c r="D71" s="326" t="s">
        <v>447</v>
      </c>
      <c r="E71" s="317"/>
      <c r="F71" s="317"/>
      <c r="G71" s="317"/>
      <c r="H71" s="73"/>
      <c r="I71" s="73"/>
      <c r="J71" s="73"/>
      <c r="K71" s="73"/>
      <c r="L71" s="73"/>
      <c r="M71" s="73"/>
      <c r="N71" s="73"/>
      <c r="O71" s="73"/>
      <c r="P71" s="73"/>
      <c r="Q71" s="66"/>
    </row>
    <row r="72" spans="2:17" s="12" customFormat="1" ht="11.25" x14ac:dyDescent="0.2">
      <c r="B72" s="64"/>
      <c r="C72" s="324" t="s">
        <v>448</v>
      </c>
      <c r="D72" s="325">
        <v>37931</v>
      </c>
      <c r="E72" s="317"/>
      <c r="F72" s="317"/>
      <c r="G72" s="317"/>
      <c r="H72" s="73"/>
      <c r="I72" s="73"/>
      <c r="J72" s="73"/>
      <c r="K72" s="73"/>
      <c r="L72" s="73"/>
      <c r="M72" s="73"/>
      <c r="N72" s="73"/>
      <c r="O72" s="73"/>
      <c r="P72" s="73"/>
      <c r="Q72" s="66"/>
    </row>
    <row r="73" spans="2:17" s="12" customFormat="1" ht="11.25" x14ac:dyDescent="0.2">
      <c r="B73" s="64"/>
      <c r="C73" s="324" t="s">
        <v>449</v>
      </c>
      <c r="D73" s="325">
        <v>8147</v>
      </c>
      <c r="E73" s="317"/>
      <c r="F73" s="317"/>
      <c r="G73" s="317"/>
      <c r="H73" s="73"/>
      <c r="I73" s="73"/>
      <c r="J73" s="73"/>
      <c r="K73" s="73"/>
      <c r="L73" s="73"/>
      <c r="M73" s="73"/>
      <c r="N73" s="73"/>
      <c r="O73" s="73"/>
      <c r="P73" s="73"/>
      <c r="Q73" s="66"/>
    </row>
    <row r="74" spans="2:17" s="12" customFormat="1" ht="11.25" x14ac:dyDescent="0.2">
      <c r="B74" s="64"/>
      <c r="C74" s="324" t="s">
        <v>414</v>
      </c>
      <c r="D74" s="326">
        <v>832</v>
      </c>
      <c r="E74" s="317"/>
      <c r="F74" s="317"/>
      <c r="G74" s="317"/>
      <c r="H74" s="73"/>
      <c r="I74" s="73"/>
      <c r="J74" s="73"/>
      <c r="K74" s="73"/>
      <c r="L74" s="73"/>
      <c r="M74" s="73"/>
      <c r="N74" s="73"/>
      <c r="O74" s="73"/>
      <c r="P74" s="73"/>
      <c r="Q74" s="66"/>
    </row>
    <row r="75" spans="2:17" s="12" customFormat="1" ht="11.25" x14ac:dyDescent="0.2">
      <c r="B75" s="64"/>
      <c r="C75" s="324" t="s">
        <v>450</v>
      </c>
      <c r="D75" s="325">
        <v>22891</v>
      </c>
      <c r="E75" s="317"/>
      <c r="F75" s="317"/>
      <c r="G75" s="317"/>
      <c r="H75" s="73"/>
      <c r="I75" s="73"/>
      <c r="J75" s="73"/>
      <c r="K75" s="73"/>
      <c r="L75" s="73"/>
      <c r="M75" s="73"/>
      <c r="N75" s="73"/>
      <c r="O75" s="73"/>
      <c r="P75" s="73"/>
      <c r="Q75" s="66"/>
    </row>
    <row r="76" spans="2:17" s="12" customFormat="1" ht="11.25" x14ac:dyDescent="0.2">
      <c r="B76" s="64"/>
      <c r="C76" s="324" t="s">
        <v>451</v>
      </c>
      <c r="D76" s="325">
        <v>1859</v>
      </c>
      <c r="E76" s="317"/>
      <c r="F76" s="317"/>
      <c r="G76" s="317"/>
      <c r="H76" s="73"/>
      <c r="I76" s="73"/>
      <c r="J76" s="73"/>
      <c r="K76" s="73"/>
      <c r="L76" s="73"/>
      <c r="M76" s="73"/>
      <c r="N76" s="73"/>
      <c r="O76" s="73"/>
      <c r="P76" s="73"/>
      <c r="Q76" s="66"/>
    </row>
    <row r="77" spans="2:17" s="12" customFormat="1" ht="11.25" x14ac:dyDescent="0.2">
      <c r="B77" s="64"/>
      <c r="C77" s="324" t="s">
        <v>452</v>
      </c>
      <c r="D77" s="326">
        <v>205</v>
      </c>
      <c r="E77" s="317"/>
      <c r="F77" s="317"/>
      <c r="G77" s="317"/>
      <c r="H77" s="73"/>
      <c r="I77" s="73"/>
      <c r="J77" s="73"/>
      <c r="K77" s="73"/>
      <c r="L77" s="73"/>
      <c r="M77" s="73"/>
      <c r="N77" s="73"/>
      <c r="O77" s="73"/>
      <c r="P77" s="73"/>
      <c r="Q77" s="66"/>
    </row>
    <row r="78" spans="2:17" s="12" customFormat="1" ht="11.25" x14ac:dyDescent="0.2">
      <c r="B78" s="64"/>
      <c r="C78" s="324" t="s">
        <v>453</v>
      </c>
      <c r="D78" s="325">
        <v>11660</v>
      </c>
      <c r="E78" s="317"/>
      <c r="F78" s="317"/>
      <c r="G78" s="317"/>
      <c r="H78" s="73"/>
      <c r="I78" s="73"/>
      <c r="J78" s="73"/>
      <c r="K78" s="73"/>
      <c r="L78" s="73"/>
      <c r="M78" s="73"/>
      <c r="N78" s="73"/>
      <c r="O78" s="73"/>
      <c r="P78" s="73"/>
      <c r="Q78" s="66"/>
    </row>
    <row r="79" spans="2:17" s="12" customFormat="1" ht="11.25" x14ac:dyDescent="0.2">
      <c r="B79" s="64"/>
      <c r="C79" s="324" t="s">
        <v>454</v>
      </c>
      <c r="D79" s="325">
        <v>33720</v>
      </c>
      <c r="E79" s="317"/>
      <c r="F79" s="317"/>
      <c r="G79" s="317"/>
      <c r="H79" s="73"/>
      <c r="I79" s="73"/>
      <c r="J79" s="73"/>
      <c r="K79" s="73"/>
      <c r="L79" s="73"/>
      <c r="M79" s="73"/>
      <c r="N79" s="73"/>
      <c r="O79" s="73"/>
      <c r="P79" s="73"/>
      <c r="Q79" s="66"/>
    </row>
    <row r="80" spans="2:17" s="12" customFormat="1" ht="11.25" x14ac:dyDescent="0.2">
      <c r="B80" s="64"/>
      <c r="C80" s="324" t="s">
        <v>455</v>
      </c>
      <c r="D80" s="326">
        <v>750</v>
      </c>
      <c r="E80" s="317"/>
      <c r="F80" s="317"/>
      <c r="G80" s="317"/>
      <c r="H80" s="73"/>
      <c r="I80" s="73"/>
      <c r="J80" s="73"/>
      <c r="K80" s="73"/>
      <c r="L80" s="73"/>
      <c r="M80" s="73"/>
      <c r="N80" s="73"/>
      <c r="O80" s="73"/>
      <c r="P80" s="73"/>
      <c r="Q80" s="66"/>
    </row>
    <row r="81" spans="2:17" s="12" customFormat="1" ht="11.25" x14ac:dyDescent="0.2">
      <c r="B81" s="64"/>
      <c r="C81" s="324" t="s">
        <v>456</v>
      </c>
      <c r="D81" s="325">
        <v>4873</v>
      </c>
      <c r="E81" s="317"/>
      <c r="F81" s="317"/>
      <c r="G81" s="317"/>
      <c r="H81" s="73"/>
      <c r="I81" s="73"/>
      <c r="J81" s="73"/>
      <c r="K81" s="73"/>
      <c r="L81" s="73"/>
      <c r="M81" s="73"/>
      <c r="N81" s="73"/>
      <c r="O81" s="73"/>
      <c r="P81" s="73"/>
      <c r="Q81" s="66"/>
    </row>
    <row r="82" spans="2:17" s="12" customFormat="1" ht="11.25" x14ac:dyDescent="0.2">
      <c r="B82" s="64"/>
      <c r="C82" s="327" t="s">
        <v>457</v>
      </c>
      <c r="D82" s="328">
        <v>261115</v>
      </c>
      <c r="E82" s="317"/>
      <c r="F82" s="317"/>
      <c r="G82" s="317"/>
      <c r="H82" s="73"/>
      <c r="I82" s="73"/>
      <c r="J82" s="73"/>
      <c r="K82" s="73"/>
      <c r="L82" s="73"/>
      <c r="M82" s="73"/>
      <c r="N82" s="73"/>
      <c r="O82" s="73"/>
      <c r="P82" s="73"/>
      <c r="Q82" s="66"/>
    </row>
    <row r="83" spans="2:17" s="12" customFormat="1" ht="11.25" x14ac:dyDescent="0.2">
      <c r="B83" s="64"/>
      <c r="C83" s="336"/>
      <c r="D83" s="337"/>
      <c r="E83" s="317"/>
      <c r="F83" s="317"/>
      <c r="G83" s="317"/>
      <c r="H83" s="73"/>
      <c r="I83" s="73"/>
      <c r="J83" s="73"/>
      <c r="K83" s="73"/>
      <c r="L83" s="73"/>
      <c r="M83" s="73"/>
      <c r="N83" s="73"/>
      <c r="O83" s="73"/>
      <c r="P83" s="73"/>
      <c r="Q83" s="66"/>
    </row>
    <row r="84" spans="2:17" s="12" customFormat="1" ht="12" thickBot="1" x14ac:dyDescent="0.25">
      <c r="B84" s="634" t="s">
        <v>1576</v>
      </c>
      <c r="C84" s="346"/>
      <c r="D84" s="347"/>
      <c r="E84" s="348"/>
      <c r="F84" s="348"/>
      <c r="G84" s="348"/>
      <c r="H84" s="76"/>
      <c r="I84" s="76"/>
      <c r="J84" s="76"/>
      <c r="K84" s="76"/>
      <c r="L84" s="76"/>
      <c r="M84" s="76"/>
      <c r="N84" s="76"/>
      <c r="O84" s="76"/>
      <c r="P84" s="76"/>
      <c r="Q84" s="72"/>
    </row>
    <row r="85" spans="2:17" s="73" customFormat="1" ht="11.25" x14ac:dyDescent="0.2">
      <c r="C85" s="336"/>
      <c r="D85" s="337"/>
      <c r="E85" s="317"/>
      <c r="F85" s="317"/>
      <c r="G85" s="317"/>
    </row>
    <row r="86" spans="2:17" s="73" customFormat="1" x14ac:dyDescent="0.2">
      <c r="B86" s="694" t="s">
        <v>502</v>
      </c>
      <c r="C86" s="695"/>
      <c r="D86" s="695"/>
      <c r="E86" s="695"/>
      <c r="F86" s="695"/>
      <c r="G86" s="743"/>
    </row>
    <row r="87" spans="2:17" s="73" customFormat="1" ht="11.25" x14ac:dyDescent="0.2">
      <c r="B87" s="64"/>
      <c r="C87" s="336"/>
      <c r="D87" s="337"/>
      <c r="E87" s="317"/>
      <c r="F87" s="317"/>
      <c r="G87" s="349"/>
    </row>
    <row r="88" spans="2:17" s="12" customFormat="1" ht="11.25" x14ac:dyDescent="0.2">
      <c r="B88" s="64"/>
      <c r="C88" s="802" t="s">
        <v>501</v>
      </c>
      <c r="D88" s="709"/>
      <c r="E88" s="710"/>
      <c r="F88" s="317"/>
      <c r="G88" s="349"/>
      <c r="H88" s="73"/>
      <c r="I88" s="73"/>
      <c r="J88" s="73"/>
      <c r="K88" s="73"/>
      <c r="L88" s="73"/>
      <c r="M88" s="73"/>
      <c r="N88" s="73"/>
      <c r="O88" s="73"/>
      <c r="P88" s="73"/>
      <c r="Q88" s="73"/>
    </row>
    <row r="89" spans="2:17" s="12" customFormat="1" ht="11.25" x14ac:dyDescent="0.2">
      <c r="B89" s="64"/>
      <c r="C89" s="343" t="s">
        <v>463</v>
      </c>
      <c r="D89" s="340" t="s">
        <v>129</v>
      </c>
      <c r="E89" s="338" t="s">
        <v>287</v>
      </c>
      <c r="F89" s="317"/>
      <c r="G89" s="349"/>
      <c r="H89" s="73"/>
      <c r="I89" s="73"/>
      <c r="J89" s="73"/>
      <c r="K89" s="73"/>
      <c r="L89" s="73"/>
      <c r="M89" s="73"/>
      <c r="N89" s="73"/>
      <c r="O89" s="73"/>
      <c r="P89" s="73"/>
      <c r="Q89" s="73"/>
    </row>
    <row r="90" spans="2:17" s="12" customFormat="1" ht="11.25" x14ac:dyDescent="0.2">
      <c r="B90" s="64"/>
      <c r="C90" s="345" t="s">
        <v>464</v>
      </c>
      <c r="D90" s="341">
        <v>1058</v>
      </c>
      <c r="E90" s="307">
        <v>0.53110000000000002</v>
      </c>
      <c r="F90" s="317"/>
      <c r="G90" s="349"/>
      <c r="H90" s="73"/>
      <c r="I90" s="73"/>
      <c r="J90" s="73"/>
      <c r="K90" s="73"/>
      <c r="L90" s="73"/>
      <c r="M90" s="73"/>
      <c r="N90" s="73"/>
      <c r="O90" s="73"/>
      <c r="P90" s="73"/>
      <c r="Q90" s="73"/>
    </row>
    <row r="91" spans="2:17" s="12" customFormat="1" ht="11.25" x14ac:dyDescent="0.2">
      <c r="B91" s="64"/>
      <c r="C91" s="345" t="s">
        <v>465</v>
      </c>
      <c r="D91" s="341">
        <v>215</v>
      </c>
      <c r="E91" s="307">
        <v>0.1079</v>
      </c>
      <c r="F91" s="317"/>
      <c r="G91" s="349"/>
      <c r="H91" s="73"/>
      <c r="I91" s="73"/>
      <c r="J91" s="73"/>
      <c r="K91" s="73"/>
      <c r="L91" s="73"/>
      <c r="M91" s="73"/>
      <c r="N91" s="73"/>
      <c r="O91" s="73"/>
      <c r="P91" s="73"/>
      <c r="Q91" s="73"/>
    </row>
    <row r="92" spans="2:17" s="12" customFormat="1" ht="11.25" x14ac:dyDescent="0.2">
      <c r="B92" s="64"/>
      <c r="C92" s="345" t="s">
        <v>466</v>
      </c>
      <c r="D92" s="341">
        <v>145</v>
      </c>
      <c r="E92" s="307">
        <v>7.2800000000000004E-2</v>
      </c>
      <c r="F92" s="317"/>
      <c r="G92" s="349"/>
      <c r="H92" s="73"/>
      <c r="I92" s="73"/>
      <c r="J92" s="73"/>
      <c r="K92" s="73"/>
      <c r="L92" s="73"/>
      <c r="M92" s="73"/>
      <c r="N92" s="73"/>
      <c r="O92" s="73"/>
      <c r="P92" s="73"/>
      <c r="Q92" s="73"/>
    </row>
    <row r="93" spans="2:17" s="12" customFormat="1" ht="11.25" x14ac:dyDescent="0.2">
      <c r="B93" s="64"/>
      <c r="C93" s="345" t="s">
        <v>467</v>
      </c>
      <c r="D93" s="341">
        <v>117</v>
      </c>
      <c r="E93" s="307">
        <v>5.8700000000000002E-2</v>
      </c>
      <c r="F93" s="317"/>
      <c r="G93" s="349"/>
      <c r="H93" s="73"/>
      <c r="I93" s="73"/>
      <c r="J93" s="73"/>
      <c r="K93" s="73"/>
      <c r="L93" s="73"/>
      <c r="M93" s="73"/>
      <c r="N93" s="73"/>
      <c r="O93" s="73"/>
      <c r="P93" s="73"/>
      <c r="Q93" s="73"/>
    </row>
    <row r="94" spans="2:17" s="12" customFormat="1" ht="11.25" x14ac:dyDescent="0.2">
      <c r="B94" s="64"/>
      <c r="C94" s="345" t="s">
        <v>468</v>
      </c>
      <c r="D94" s="341">
        <v>95</v>
      </c>
      <c r="E94" s="307">
        <v>4.7699999999999999E-2</v>
      </c>
      <c r="F94" s="317"/>
      <c r="G94" s="349"/>
      <c r="H94" s="73"/>
      <c r="I94" s="73"/>
      <c r="J94" s="73"/>
      <c r="K94" s="73"/>
      <c r="L94" s="73"/>
      <c r="M94" s="73"/>
      <c r="N94" s="73"/>
      <c r="O94" s="73"/>
      <c r="P94" s="73"/>
      <c r="Q94" s="73"/>
    </row>
    <row r="95" spans="2:17" s="12" customFormat="1" ht="11.25" x14ac:dyDescent="0.2">
      <c r="B95" s="64"/>
      <c r="C95" s="345" t="s">
        <v>469</v>
      </c>
      <c r="D95" s="341">
        <v>82</v>
      </c>
      <c r="E95" s="307">
        <v>4.1200000000000001E-2</v>
      </c>
      <c r="F95" s="317"/>
      <c r="G95" s="349"/>
      <c r="H95" s="73"/>
      <c r="I95" s="73"/>
      <c r="J95" s="73"/>
      <c r="K95" s="73"/>
      <c r="L95" s="73"/>
      <c r="M95" s="73"/>
      <c r="N95" s="73"/>
      <c r="O95" s="73"/>
      <c r="P95" s="73"/>
      <c r="Q95" s="73"/>
    </row>
    <row r="96" spans="2:17" s="12" customFormat="1" ht="11.25" x14ac:dyDescent="0.2">
      <c r="B96" s="64"/>
      <c r="C96" s="345" t="s">
        <v>470</v>
      </c>
      <c r="D96" s="341">
        <v>37</v>
      </c>
      <c r="E96" s="307">
        <v>1.8599999999999998E-2</v>
      </c>
      <c r="F96" s="317"/>
      <c r="G96" s="349"/>
      <c r="H96" s="73"/>
      <c r="I96" s="73"/>
      <c r="J96" s="73"/>
      <c r="K96" s="73"/>
      <c r="L96" s="73"/>
      <c r="M96" s="73"/>
      <c r="N96" s="73"/>
      <c r="O96" s="73"/>
      <c r="P96" s="73"/>
      <c r="Q96" s="73"/>
    </row>
    <row r="97" spans="2:17" s="12" customFormat="1" ht="11.25" x14ac:dyDescent="0.2">
      <c r="B97" s="64"/>
      <c r="C97" s="345" t="s">
        <v>471</v>
      </c>
      <c r="D97" s="341">
        <v>29</v>
      </c>
      <c r="E97" s="307">
        <v>1.46E-2</v>
      </c>
      <c r="F97" s="317"/>
      <c r="G97" s="349"/>
      <c r="H97" s="73"/>
      <c r="I97" s="73"/>
      <c r="J97" s="73"/>
      <c r="K97" s="73"/>
      <c r="L97" s="73"/>
      <c r="M97" s="73"/>
      <c r="N97" s="73"/>
      <c r="O97" s="73"/>
      <c r="P97" s="73"/>
      <c r="Q97" s="73"/>
    </row>
    <row r="98" spans="2:17" s="12" customFormat="1" ht="11.25" x14ac:dyDescent="0.2">
      <c r="B98" s="64"/>
      <c r="C98" s="345" t="s">
        <v>472</v>
      </c>
      <c r="D98" s="341">
        <v>28</v>
      </c>
      <c r="E98" s="307">
        <v>1.41E-2</v>
      </c>
      <c r="F98" s="317"/>
      <c r="G98" s="349"/>
      <c r="H98" s="73"/>
      <c r="I98" s="73"/>
      <c r="J98" s="73"/>
      <c r="K98" s="73"/>
      <c r="L98" s="73"/>
      <c r="M98" s="73"/>
      <c r="N98" s="73"/>
      <c r="O98" s="73"/>
      <c r="P98" s="73"/>
      <c r="Q98" s="73"/>
    </row>
    <row r="99" spans="2:17" s="12" customFormat="1" ht="11.25" x14ac:dyDescent="0.2">
      <c r="B99" s="64"/>
      <c r="C99" s="345" t="s">
        <v>473</v>
      </c>
      <c r="D99" s="341">
        <v>22</v>
      </c>
      <c r="E99" s="307">
        <v>1.0999999999999999E-2</v>
      </c>
      <c r="F99" s="317"/>
      <c r="G99" s="349"/>
      <c r="H99" s="73"/>
      <c r="I99" s="73"/>
      <c r="J99" s="73"/>
      <c r="K99" s="73"/>
      <c r="L99" s="73"/>
      <c r="M99" s="73"/>
      <c r="N99" s="73"/>
      <c r="O99" s="73"/>
      <c r="P99" s="73"/>
      <c r="Q99" s="73"/>
    </row>
    <row r="100" spans="2:17" s="12" customFormat="1" ht="11.25" x14ac:dyDescent="0.2">
      <c r="B100" s="64"/>
      <c r="C100" s="345" t="s">
        <v>474</v>
      </c>
      <c r="D100" s="341">
        <v>22</v>
      </c>
      <c r="E100" s="307">
        <v>1.0999999999999999E-2</v>
      </c>
      <c r="F100" s="317"/>
      <c r="G100" s="349"/>
      <c r="H100" s="73"/>
      <c r="I100" s="73"/>
      <c r="J100" s="73"/>
      <c r="K100" s="73"/>
      <c r="L100" s="73"/>
      <c r="M100" s="73"/>
      <c r="N100" s="73"/>
      <c r="O100" s="73"/>
      <c r="P100" s="73"/>
      <c r="Q100" s="73"/>
    </row>
    <row r="101" spans="2:17" s="12" customFormat="1" ht="11.25" x14ac:dyDescent="0.2">
      <c r="B101" s="64"/>
      <c r="C101" s="345" t="s">
        <v>475</v>
      </c>
      <c r="D101" s="341">
        <v>19</v>
      </c>
      <c r="E101" s="307">
        <v>9.4999999999999998E-3</v>
      </c>
      <c r="F101" s="317"/>
      <c r="G101" s="349"/>
      <c r="H101" s="73"/>
      <c r="I101" s="73"/>
      <c r="J101" s="73"/>
      <c r="K101" s="73"/>
      <c r="L101" s="73"/>
      <c r="M101" s="73"/>
      <c r="N101" s="73"/>
      <c r="O101" s="73"/>
      <c r="P101" s="73"/>
      <c r="Q101" s="73"/>
    </row>
    <row r="102" spans="2:17" s="12" customFormat="1" ht="11.25" x14ac:dyDescent="0.2">
      <c r="B102" s="64"/>
      <c r="C102" s="345" t="s">
        <v>476</v>
      </c>
      <c r="D102" s="341">
        <v>17</v>
      </c>
      <c r="E102" s="307">
        <v>8.5000000000000006E-3</v>
      </c>
      <c r="F102" s="317"/>
      <c r="G102" s="349"/>
      <c r="H102" s="73"/>
      <c r="I102" s="73"/>
      <c r="J102" s="73"/>
      <c r="K102" s="73"/>
      <c r="L102" s="73"/>
      <c r="M102" s="73"/>
      <c r="N102" s="73"/>
      <c r="O102" s="73"/>
      <c r="P102" s="73"/>
      <c r="Q102" s="73"/>
    </row>
    <row r="103" spans="2:17" s="12" customFormat="1" ht="11.25" x14ac:dyDescent="0.2">
      <c r="B103" s="64"/>
      <c r="C103" s="345" t="s">
        <v>477</v>
      </c>
      <c r="D103" s="341">
        <v>15</v>
      </c>
      <c r="E103" s="307">
        <v>7.4999999999999997E-3</v>
      </c>
      <c r="F103" s="317"/>
      <c r="G103" s="349"/>
      <c r="H103" s="73"/>
      <c r="I103" s="73"/>
      <c r="J103" s="73"/>
      <c r="K103" s="73"/>
      <c r="L103" s="73"/>
      <c r="M103" s="73"/>
      <c r="N103" s="73"/>
      <c r="O103" s="73"/>
      <c r="P103" s="73"/>
      <c r="Q103" s="73"/>
    </row>
    <row r="104" spans="2:17" s="12" customFormat="1" ht="11.25" x14ac:dyDescent="0.2">
      <c r="B104" s="64"/>
      <c r="C104" s="345" t="s">
        <v>478</v>
      </c>
      <c r="D104" s="341">
        <v>14</v>
      </c>
      <c r="E104" s="307">
        <v>7.0000000000000001E-3</v>
      </c>
      <c r="F104" s="317"/>
      <c r="G104" s="349"/>
      <c r="H104" s="73"/>
      <c r="I104" s="73"/>
      <c r="J104" s="73"/>
      <c r="K104" s="73"/>
      <c r="L104" s="73"/>
      <c r="M104" s="73"/>
      <c r="N104" s="73"/>
      <c r="O104" s="73"/>
      <c r="P104" s="73"/>
      <c r="Q104" s="73"/>
    </row>
    <row r="105" spans="2:17" s="12" customFormat="1" ht="11.25" x14ac:dyDescent="0.2">
      <c r="B105" s="64"/>
      <c r="C105" s="345" t="s">
        <v>479</v>
      </c>
      <c r="D105" s="341">
        <v>12</v>
      </c>
      <c r="E105" s="307">
        <v>6.0000000000000001E-3</v>
      </c>
      <c r="F105" s="317"/>
      <c r="G105" s="349"/>
      <c r="H105" s="73"/>
      <c r="I105" s="73"/>
      <c r="J105" s="73"/>
      <c r="K105" s="73"/>
      <c r="L105" s="73"/>
      <c r="M105" s="73"/>
      <c r="N105" s="73"/>
      <c r="O105" s="73"/>
      <c r="P105" s="73"/>
      <c r="Q105" s="73"/>
    </row>
    <row r="106" spans="2:17" s="12" customFormat="1" ht="11.25" x14ac:dyDescent="0.2">
      <c r="B106" s="64"/>
      <c r="C106" s="345" t="s">
        <v>480</v>
      </c>
      <c r="D106" s="341">
        <v>10</v>
      </c>
      <c r="E106" s="307">
        <v>5.0000000000000001E-3</v>
      </c>
      <c r="F106" s="317"/>
      <c r="G106" s="349"/>
      <c r="H106" s="73"/>
      <c r="I106" s="73"/>
      <c r="J106" s="73"/>
      <c r="K106" s="73"/>
      <c r="L106" s="73"/>
      <c r="M106" s="73"/>
      <c r="N106" s="73"/>
      <c r="O106" s="73"/>
      <c r="P106" s="73"/>
      <c r="Q106" s="73"/>
    </row>
    <row r="107" spans="2:17" s="12" customFormat="1" ht="11.25" x14ac:dyDescent="0.2">
      <c r="B107" s="64"/>
      <c r="C107" s="345" t="s">
        <v>481</v>
      </c>
      <c r="D107" s="341">
        <v>10</v>
      </c>
      <c r="E107" s="307">
        <v>5.0000000000000001E-3</v>
      </c>
      <c r="F107" s="317"/>
      <c r="G107" s="349"/>
      <c r="H107" s="73"/>
      <c r="I107" s="73"/>
      <c r="J107" s="73"/>
      <c r="K107" s="73"/>
      <c r="L107" s="73"/>
      <c r="M107" s="73"/>
      <c r="N107" s="73"/>
      <c r="O107" s="73"/>
      <c r="P107" s="73"/>
      <c r="Q107" s="73"/>
    </row>
    <row r="108" spans="2:17" s="12" customFormat="1" ht="11.25" x14ac:dyDescent="0.2">
      <c r="B108" s="64"/>
      <c r="C108" s="345" t="s">
        <v>482</v>
      </c>
      <c r="D108" s="341">
        <v>9</v>
      </c>
      <c r="E108" s="307">
        <v>4.4999999999999997E-3</v>
      </c>
      <c r="F108" s="317"/>
      <c r="G108" s="349"/>
      <c r="H108" s="73"/>
      <c r="I108" s="73"/>
      <c r="J108" s="73"/>
      <c r="K108" s="73"/>
      <c r="L108" s="73"/>
      <c r="M108" s="73"/>
      <c r="N108" s="73"/>
      <c r="O108" s="73"/>
      <c r="P108" s="73"/>
      <c r="Q108" s="73"/>
    </row>
    <row r="109" spans="2:17" s="12" customFormat="1" ht="11.25" x14ac:dyDescent="0.2">
      <c r="B109" s="64"/>
      <c r="C109" s="345" t="s">
        <v>483</v>
      </c>
      <c r="D109" s="341">
        <v>7</v>
      </c>
      <c r="E109" s="307">
        <v>3.5000000000000001E-3</v>
      </c>
      <c r="F109" s="317"/>
      <c r="G109" s="349"/>
      <c r="H109" s="73"/>
      <c r="I109" s="73"/>
      <c r="J109" s="73"/>
      <c r="K109" s="73"/>
      <c r="L109" s="73"/>
      <c r="M109" s="73"/>
      <c r="N109" s="73"/>
      <c r="O109" s="73"/>
      <c r="P109" s="73"/>
      <c r="Q109" s="73"/>
    </row>
    <row r="110" spans="2:17" s="12" customFormat="1" ht="11.25" x14ac:dyDescent="0.2">
      <c r="B110" s="64"/>
      <c r="C110" s="345" t="s">
        <v>484</v>
      </c>
      <c r="D110" s="341">
        <v>5</v>
      </c>
      <c r="E110" s="307">
        <v>2.5000000000000001E-3</v>
      </c>
      <c r="F110" s="317"/>
      <c r="G110" s="349"/>
      <c r="H110" s="73"/>
      <c r="I110" s="73"/>
      <c r="J110" s="73"/>
      <c r="K110" s="73"/>
      <c r="L110" s="73"/>
      <c r="M110" s="73"/>
      <c r="N110" s="73"/>
      <c r="O110" s="73"/>
      <c r="P110" s="73"/>
      <c r="Q110" s="73"/>
    </row>
    <row r="111" spans="2:17" s="12" customFormat="1" ht="11.25" x14ac:dyDescent="0.2">
      <c r="B111" s="64"/>
      <c r="C111" s="345" t="s">
        <v>485</v>
      </c>
      <c r="D111" s="341">
        <v>3</v>
      </c>
      <c r="E111" s="307">
        <v>1.5E-3</v>
      </c>
      <c r="F111" s="317"/>
      <c r="G111" s="349"/>
      <c r="H111" s="73"/>
      <c r="I111" s="73"/>
      <c r="J111" s="73"/>
      <c r="K111" s="73"/>
      <c r="L111" s="73"/>
      <c r="M111" s="73"/>
      <c r="N111" s="73"/>
      <c r="O111" s="73"/>
      <c r="P111" s="73"/>
      <c r="Q111" s="73"/>
    </row>
    <row r="112" spans="2:17" s="12" customFormat="1" ht="11.25" x14ac:dyDescent="0.2">
      <c r="B112" s="64"/>
      <c r="C112" s="345" t="s">
        <v>486</v>
      </c>
      <c r="D112" s="341">
        <v>3</v>
      </c>
      <c r="E112" s="307">
        <v>1.5E-3</v>
      </c>
      <c r="F112" s="317"/>
      <c r="G112" s="349"/>
      <c r="H112" s="73"/>
      <c r="I112" s="73"/>
      <c r="J112" s="73"/>
      <c r="K112" s="73"/>
      <c r="L112" s="73"/>
      <c r="M112" s="73"/>
      <c r="N112" s="73"/>
      <c r="O112" s="73"/>
      <c r="P112" s="73"/>
      <c r="Q112" s="73"/>
    </row>
    <row r="113" spans="2:17" s="12" customFormat="1" ht="11.25" x14ac:dyDescent="0.2">
      <c r="B113" s="64"/>
      <c r="C113" s="345" t="s">
        <v>487</v>
      </c>
      <c r="D113" s="341">
        <v>3</v>
      </c>
      <c r="E113" s="307">
        <v>1.5E-3</v>
      </c>
      <c r="F113" s="317"/>
      <c r="G113" s="349"/>
      <c r="H113" s="73"/>
      <c r="I113" s="73"/>
      <c r="J113" s="73"/>
      <c r="K113" s="73"/>
      <c r="L113" s="73"/>
      <c r="M113" s="73"/>
      <c r="N113" s="73"/>
      <c r="O113" s="73"/>
      <c r="P113" s="73"/>
      <c r="Q113" s="73"/>
    </row>
    <row r="114" spans="2:17" s="12" customFormat="1" ht="11.25" x14ac:dyDescent="0.2">
      <c r="B114" s="64"/>
      <c r="C114" s="345" t="s">
        <v>488</v>
      </c>
      <c r="D114" s="341">
        <v>2</v>
      </c>
      <c r="E114" s="307">
        <v>1E-3</v>
      </c>
      <c r="F114" s="317"/>
      <c r="G114" s="349"/>
      <c r="H114" s="73"/>
      <c r="I114" s="73"/>
      <c r="J114" s="73"/>
      <c r="K114" s="73"/>
      <c r="L114" s="73"/>
      <c r="M114" s="73"/>
      <c r="N114" s="73"/>
      <c r="O114" s="73"/>
      <c r="P114" s="73"/>
      <c r="Q114" s="73"/>
    </row>
    <row r="115" spans="2:17" s="12" customFormat="1" ht="11.25" x14ac:dyDescent="0.2">
      <c r="B115" s="64"/>
      <c r="C115" s="345" t="s">
        <v>489</v>
      </c>
      <c r="D115" s="341">
        <v>2</v>
      </c>
      <c r="E115" s="307">
        <v>1E-3</v>
      </c>
      <c r="F115" s="317"/>
      <c r="G115" s="349"/>
      <c r="H115" s="73"/>
      <c r="I115" s="73"/>
      <c r="J115" s="73"/>
      <c r="K115" s="73"/>
      <c r="L115" s="73"/>
      <c r="M115" s="73"/>
      <c r="N115" s="73"/>
      <c r="O115" s="73"/>
      <c r="P115" s="73"/>
      <c r="Q115" s="73"/>
    </row>
    <row r="116" spans="2:17" s="12" customFormat="1" ht="11.25" x14ac:dyDescent="0.2">
      <c r="B116" s="64"/>
      <c r="C116" s="345" t="s">
        <v>490</v>
      </c>
      <c r="D116" s="341">
        <v>2</v>
      </c>
      <c r="E116" s="307">
        <v>1E-3</v>
      </c>
      <c r="F116" s="317"/>
      <c r="G116" s="349"/>
      <c r="H116" s="73"/>
      <c r="I116" s="73"/>
      <c r="J116" s="73"/>
      <c r="K116" s="73"/>
      <c r="L116" s="73"/>
      <c r="M116" s="73"/>
      <c r="N116" s="73"/>
      <c r="O116" s="73"/>
      <c r="P116" s="73"/>
      <c r="Q116" s="73"/>
    </row>
    <row r="117" spans="2:17" s="12" customFormat="1" ht="11.25" x14ac:dyDescent="0.2">
      <c r="B117" s="64"/>
      <c r="C117" s="345" t="s">
        <v>491</v>
      </c>
      <c r="D117" s="341">
        <v>1</v>
      </c>
      <c r="E117" s="307">
        <v>5.0000000000000001E-4</v>
      </c>
      <c r="F117" s="317"/>
      <c r="G117" s="349"/>
      <c r="H117" s="73"/>
      <c r="I117" s="73"/>
      <c r="J117" s="73"/>
      <c r="K117" s="73"/>
      <c r="L117" s="73"/>
      <c r="M117" s="73"/>
      <c r="N117" s="73"/>
      <c r="O117" s="73"/>
      <c r="P117" s="73"/>
      <c r="Q117" s="73"/>
    </row>
    <row r="118" spans="2:17" s="12" customFormat="1" ht="11.25" x14ac:dyDescent="0.2">
      <c r="B118" s="64"/>
      <c r="C118" s="345" t="s">
        <v>492</v>
      </c>
      <c r="D118" s="341">
        <v>1</v>
      </c>
      <c r="E118" s="307">
        <v>5.0000000000000001E-4</v>
      </c>
      <c r="F118" s="317"/>
      <c r="G118" s="349"/>
      <c r="H118" s="73"/>
      <c r="I118" s="73"/>
      <c r="J118" s="73"/>
      <c r="K118" s="73"/>
      <c r="L118" s="73"/>
      <c r="M118" s="73"/>
      <c r="N118" s="73"/>
      <c r="O118" s="73"/>
      <c r="P118" s="73"/>
      <c r="Q118" s="73"/>
    </row>
    <row r="119" spans="2:17" s="12" customFormat="1" ht="11.25" x14ac:dyDescent="0.2">
      <c r="B119" s="64"/>
      <c r="C119" s="345" t="s">
        <v>493</v>
      </c>
      <c r="D119" s="341">
        <v>1</v>
      </c>
      <c r="E119" s="307">
        <v>5.0000000000000001E-4</v>
      </c>
      <c r="F119" s="317"/>
      <c r="G119" s="349"/>
      <c r="H119" s="73"/>
      <c r="I119" s="73"/>
      <c r="J119" s="73"/>
      <c r="K119" s="73"/>
      <c r="L119" s="73"/>
      <c r="M119" s="73"/>
      <c r="N119" s="73"/>
      <c r="O119" s="73"/>
      <c r="P119" s="73"/>
      <c r="Q119" s="73"/>
    </row>
    <row r="120" spans="2:17" s="12" customFormat="1" ht="11.25" x14ac:dyDescent="0.2">
      <c r="B120" s="64"/>
      <c r="C120" s="345" t="s">
        <v>494</v>
      </c>
      <c r="D120" s="341">
        <v>1</v>
      </c>
      <c r="E120" s="307">
        <v>5.0000000000000001E-4</v>
      </c>
      <c r="F120" s="317"/>
      <c r="G120" s="349"/>
      <c r="H120" s="73"/>
      <c r="I120" s="73"/>
      <c r="J120" s="73"/>
      <c r="K120" s="73"/>
      <c r="L120" s="73"/>
      <c r="M120" s="73"/>
      <c r="N120" s="73"/>
      <c r="O120" s="73"/>
      <c r="P120" s="73"/>
      <c r="Q120" s="73"/>
    </row>
    <row r="121" spans="2:17" s="12" customFormat="1" ht="11.25" x14ac:dyDescent="0.2">
      <c r="B121" s="64"/>
      <c r="C121" s="345" t="s">
        <v>495</v>
      </c>
      <c r="D121" s="341">
        <v>1</v>
      </c>
      <c r="E121" s="307">
        <v>5.0000000000000001E-4</v>
      </c>
      <c r="F121" s="317"/>
      <c r="G121" s="349"/>
      <c r="H121" s="73"/>
      <c r="I121" s="73"/>
      <c r="J121" s="73"/>
      <c r="K121" s="73"/>
      <c r="L121" s="73"/>
      <c r="M121" s="73"/>
      <c r="N121" s="73"/>
      <c r="O121" s="73"/>
      <c r="P121" s="73"/>
      <c r="Q121" s="73"/>
    </row>
    <row r="122" spans="2:17" s="12" customFormat="1" ht="11.25" x14ac:dyDescent="0.2">
      <c r="B122" s="64"/>
      <c r="C122" s="345" t="s">
        <v>496</v>
      </c>
      <c r="D122" s="341">
        <v>1</v>
      </c>
      <c r="E122" s="307">
        <v>5.0000000000000001E-4</v>
      </c>
      <c r="F122" s="317"/>
      <c r="G122" s="349"/>
      <c r="H122" s="73"/>
      <c r="I122" s="73"/>
      <c r="J122" s="73"/>
      <c r="K122" s="73"/>
      <c r="L122" s="73"/>
      <c r="M122" s="73"/>
      <c r="N122" s="73"/>
      <c r="O122" s="73"/>
      <c r="P122" s="73"/>
      <c r="Q122" s="73"/>
    </row>
    <row r="123" spans="2:17" s="12" customFormat="1" ht="11.25" x14ac:dyDescent="0.2">
      <c r="B123" s="64"/>
      <c r="C123" s="345" t="s">
        <v>497</v>
      </c>
      <c r="D123" s="341">
        <v>1</v>
      </c>
      <c r="E123" s="307">
        <v>5.0000000000000001E-4</v>
      </c>
      <c r="F123" s="317"/>
      <c r="G123" s="349"/>
      <c r="H123" s="73"/>
      <c r="I123" s="73"/>
      <c r="J123" s="73"/>
      <c r="K123" s="73"/>
      <c r="L123" s="73"/>
      <c r="M123" s="73"/>
      <c r="N123" s="73"/>
      <c r="O123" s="73"/>
      <c r="P123" s="73"/>
      <c r="Q123" s="73"/>
    </row>
    <row r="124" spans="2:17" s="12" customFormat="1" ht="11.25" x14ac:dyDescent="0.2">
      <c r="B124" s="64"/>
      <c r="C124" s="345" t="s">
        <v>498</v>
      </c>
      <c r="D124" s="341">
        <v>1</v>
      </c>
      <c r="E124" s="307">
        <v>5.0000000000000001E-4</v>
      </c>
      <c r="F124" s="317"/>
      <c r="G124" s="349"/>
      <c r="H124" s="73"/>
      <c r="I124" s="73"/>
      <c r="J124" s="73"/>
      <c r="K124" s="73"/>
      <c r="L124" s="73"/>
      <c r="M124" s="73"/>
      <c r="N124" s="73"/>
      <c r="O124" s="73"/>
      <c r="P124" s="73"/>
      <c r="Q124" s="73"/>
    </row>
    <row r="125" spans="2:17" s="12" customFormat="1" ht="11.25" x14ac:dyDescent="0.2">
      <c r="B125" s="64"/>
      <c r="C125" s="345" t="s">
        <v>499</v>
      </c>
      <c r="D125" s="341">
        <v>1</v>
      </c>
      <c r="E125" s="307">
        <v>5.0000000000000001E-4</v>
      </c>
      <c r="F125" s="317"/>
      <c r="G125" s="349"/>
      <c r="H125" s="73"/>
      <c r="I125" s="73"/>
      <c r="J125" s="73"/>
      <c r="K125" s="73"/>
      <c r="L125" s="73"/>
      <c r="M125" s="73"/>
      <c r="N125" s="73"/>
      <c r="O125" s="73"/>
      <c r="P125" s="73"/>
      <c r="Q125" s="73"/>
    </row>
    <row r="126" spans="2:17" s="12" customFormat="1" ht="11.25" x14ac:dyDescent="0.2">
      <c r="B126" s="64"/>
      <c r="C126" s="344" t="s">
        <v>500</v>
      </c>
      <c r="D126" s="342">
        <v>1992</v>
      </c>
      <c r="E126" s="339">
        <v>1</v>
      </c>
      <c r="F126" s="317"/>
      <c r="G126" s="349"/>
      <c r="H126" s="73"/>
      <c r="I126" s="73"/>
      <c r="J126" s="73"/>
      <c r="K126" s="73"/>
      <c r="L126" s="73"/>
      <c r="M126" s="73"/>
      <c r="N126" s="73"/>
      <c r="O126" s="73"/>
      <c r="P126" s="73"/>
      <c r="Q126" s="73"/>
    </row>
    <row r="127" spans="2:17" s="12" customFormat="1" ht="11.25" x14ac:dyDescent="0.2">
      <c r="B127" s="64"/>
      <c r="C127" s="65"/>
      <c r="D127" s="65"/>
      <c r="E127" s="317"/>
      <c r="F127" s="317"/>
      <c r="G127" s="349"/>
      <c r="H127" s="73"/>
      <c r="I127" s="73"/>
      <c r="J127" s="73"/>
      <c r="K127" s="73"/>
      <c r="L127" s="73"/>
      <c r="M127" s="73"/>
      <c r="N127" s="73"/>
      <c r="O127" s="73"/>
      <c r="P127" s="73"/>
      <c r="Q127" s="73"/>
    </row>
    <row r="128" spans="2:17" ht="15.75" thickBot="1" x14ac:dyDescent="0.3">
      <c r="B128" s="634" t="s">
        <v>1576</v>
      </c>
      <c r="C128" s="315"/>
      <c r="D128" s="78"/>
      <c r="E128" s="78"/>
      <c r="F128" s="78"/>
      <c r="G128" s="79"/>
      <c r="H128" s="1"/>
      <c r="I128" s="1"/>
      <c r="J128" s="1"/>
      <c r="K128" s="1"/>
      <c r="L128" s="1"/>
      <c r="M128" s="1"/>
      <c r="N128" s="1"/>
      <c r="O128" s="1"/>
      <c r="P128" s="1"/>
      <c r="Q128" s="1"/>
    </row>
  </sheetData>
  <mergeCells count="10">
    <mergeCell ref="C88:E88"/>
    <mergeCell ref="B86:G86"/>
    <mergeCell ref="C50:D50"/>
    <mergeCell ref="J19:P19"/>
    <mergeCell ref="C20:H20"/>
    <mergeCell ref="C4:P4"/>
    <mergeCell ref="B2:Q2"/>
    <mergeCell ref="C35:G35"/>
    <mergeCell ref="K20:L20"/>
    <mergeCell ref="K30:L30"/>
  </mergeCells>
  <phoneticPr fontId="15" type="noConversion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ED24C-6A19-488D-921A-CCB60CB53C90}">
  <sheetPr>
    <tabColor theme="5" tint="0.39997558519241921"/>
  </sheetPr>
  <dimension ref="B2:P121"/>
  <sheetViews>
    <sheetView zoomScale="85" zoomScaleNormal="85" workbookViewId="0">
      <selection activeCell="H2" sqref="H2"/>
    </sheetView>
  </sheetViews>
  <sheetFormatPr defaultRowHeight="9" x14ac:dyDescent="0.25"/>
  <cols>
    <col min="1" max="2" width="9.140625" style="203"/>
    <col min="3" max="3" width="35.5703125" style="351" customWidth="1"/>
    <col min="4" max="5" width="16" style="203" customWidth="1"/>
    <col min="6" max="15" width="14" style="203" customWidth="1"/>
    <col min="16" max="16384" width="9.140625" style="203"/>
  </cols>
  <sheetData>
    <row r="2" spans="2:7" ht="15.75" x14ac:dyDescent="0.25">
      <c r="B2" s="825" t="s">
        <v>569</v>
      </c>
      <c r="C2" s="826"/>
      <c r="D2" s="826"/>
      <c r="E2" s="826"/>
      <c r="F2" s="826"/>
      <c r="G2" s="827"/>
    </row>
    <row r="3" spans="2:7" x14ac:dyDescent="0.25">
      <c r="B3" s="356"/>
      <c r="C3" s="357"/>
      <c r="D3" s="358"/>
      <c r="E3" s="358"/>
      <c r="F3" s="358"/>
      <c r="G3" s="359"/>
    </row>
    <row r="4" spans="2:7" ht="13.5" customHeight="1" x14ac:dyDescent="0.25">
      <c r="B4" s="356"/>
      <c r="C4" s="829" t="s">
        <v>563</v>
      </c>
      <c r="D4" s="830"/>
      <c r="E4" s="837"/>
      <c r="F4" s="358"/>
      <c r="G4" s="359"/>
    </row>
    <row r="5" spans="2:7" ht="18" x14ac:dyDescent="0.25">
      <c r="B5" s="356"/>
      <c r="C5" s="204" t="s">
        <v>503</v>
      </c>
      <c r="D5" s="205" t="s">
        <v>504</v>
      </c>
      <c r="E5" s="206" t="s">
        <v>505</v>
      </c>
      <c r="F5" s="358"/>
      <c r="G5" s="359"/>
    </row>
    <row r="6" spans="2:7" x14ac:dyDescent="0.25">
      <c r="B6" s="356"/>
      <c r="C6" s="352" t="s">
        <v>58</v>
      </c>
      <c r="D6" s="198">
        <v>537</v>
      </c>
      <c r="E6" s="305">
        <v>973</v>
      </c>
      <c r="F6" s="358"/>
      <c r="G6" s="359"/>
    </row>
    <row r="7" spans="2:7" x14ac:dyDescent="0.25">
      <c r="B7" s="356"/>
      <c r="C7" s="352" t="s">
        <v>59</v>
      </c>
      <c r="D7" s="198">
        <v>177</v>
      </c>
      <c r="E7" s="305">
        <v>654</v>
      </c>
      <c r="F7" s="358"/>
      <c r="G7" s="359"/>
    </row>
    <row r="8" spans="2:7" x14ac:dyDescent="0.25">
      <c r="B8" s="356"/>
      <c r="C8" s="352" t="s">
        <v>60</v>
      </c>
      <c r="D8" s="198">
        <v>382</v>
      </c>
      <c r="E8" s="305">
        <v>482</v>
      </c>
      <c r="F8" s="358"/>
      <c r="G8" s="359"/>
    </row>
    <row r="9" spans="2:7" x14ac:dyDescent="0.25">
      <c r="B9" s="356"/>
      <c r="C9" s="352" t="s">
        <v>212</v>
      </c>
      <c r="D9" s="198">
        <v>16</v>
      </c>
      <c r="E9" s="305">
        <v>123</v>
      </c>
      <c r="F9" s="358"/>
      <c r="G9" s="359"/>
    </row>
    <row r="10" spans="2:7" x14ac:dyDescent="0.25">
      <c r="B10" s="356"/>
      <c r="C10" s="352" t="s">
        <v>62</v>
      </c>
      <c r="D10" s="198">
        <v>51</v>
      </c>
      <c r="E10" s="305">
        <v>303</v>
      </c>
      <c r="F10" s="358"/>
      <c r="G10" s="359"/>
    </row>
    <row r="11" spans="2:7" x14ac:dyDescent="0.25">
      <c r="B11" s="356"/>
      <c r="C11" s="201" t="s">
        <v>506</v>
      </c>
      <c r="D11" s="202">
        <v>1163</v>
      </c>
      <c r="E11" s="306">
        <v>2535</v>
      </c>
      <c r="F11" s="358"/>
      <c r="G11" s="359"/>
    </row>
    <row r="12" spans="2:7" x14ac:dyDescent="0.25">
      <c r="B12" s="356"/>
      <c r="C12" s="357"/>
      <c r="D12" s="358"/>
      <c r="E12" s="358"/>
      <c r="F12" s="358"/>
      <c r="G12" s="359"/>
    </row>
    <row r="13" spans="2:7" x14ac:dyDescent="0.25">
      <c r="B13" s="356"/>
      <c r="C13" s="357"/>
      <c r="D13" s="358"/>
      <c r="E13" s="358"/>
      <c r="F13" s="358"/>
      <c r="G13" s="359"/>
    </row>
    <row r="14" spans="2:7" ht="12.75" customHeight="1" x14ac:dyDescent="0.25">
      <c r="B14" s="356"/>
      <c r="C14" s="732" t="s">
        <v>566</v>
      </c>
      <c r="D14" s="732"/>
      <c r="E14" s="732"/>
      <c r="F14" s="358"/>
      <c r="G14" s="359"/>
    </row>
    <row r="15" spans="2:7" ht="32.25" customHeight="1" x14ac:dyDescent="0.25">
      <c r="B15" s="356"/>
      <c r="C15" s="204" t="s">
        <v>503</v>
      </c>
      <c r="D15" s="205" t="s">
        <v>507</v>
      </c>
      <c r="E15" s="206" t="s">
        <v>508</v>
      </c>
      <c r="F15" s="358"/>
      <c r="G15" s="359"/>
    </row>
    <row r="16" spans="2:7" x14ac:dyDescent="0.25">
      <c r="B16" s="356"/>
      <c r="C16" s="352" t="s">
        <v>58</v>
      </c>
      <c r="D16" s="354">
        <v>3489</v>
      </c>
      <c r="E16" s="350">
        <v>6753</v>
      </c>
      <c r="F16" s="358"/>
      <c r="G16" s="359"/>
    </row>
    <row r="17" spans="2:11" x14ac:dyDescent="0.25">
      <c r="B17" s="356"/>
      <c r="C17" s="352" t="s">
        <v>59</v>
      </c>
      <c r="D17" s="354">
        <v>4912</v>
      </c>
      <c r="E17" s="350">
        <v>9237</v>
      </c>
      <c r="F17" s="358"/>
      <c r="G17" s="359"/>
    </row>
    <row r="18" spans="2:11" x14ac:dyDescent="0.25">
      <c r="B18" s="356"/>
      <c r="C18" s="352" t="s">
        <v>60</v>
      </c>
      <c r="D18" s="354">
        <v>3457</v>
      </c>
      <c r="E18" s="350">
        <v>6527</v>
      </c>
      <c r="F18" s="358"/>
      <c r="G18" s="359"/>
    </row>
    <row r="19" spans="2:11" x14ac:dyDescent="0.25">
      <c r="B19" s="356"/>
      <c r="C19" s="352" t="s">
        <v>212</v>
      </c>
      <c r="D19" s="354">
        <v>2482</v>
      </c>
      <c r="E19" s="350">
        <v>4083</v>
      </c>
      <c r="F19" s="358"/>
      <c r="G19" s="359"/>
    </row>
    <row r="20" spans="2:11" x14ac:dyDescent="0.25">
      <c r="B20" s="356"/>
      <c r="C20" s="352" t="s">
        <v>62</v>
      </c>
      <c r="D20" s="354">
        <v>2462</v>
      </c>
      <c r="E20" s="350">
        <v>4737</v>
      </c>
      <c r="F20" s="358"/>
      <c r="G20" s="359"/>
    </row>
    <row r="21" spans="2:11" x14ac:dyDescent="0.25">
      <c r="B21" s="356"/>
      <c r="C21" s="201" t="s">
        <v>506</v>
      </c>
      <c r="D21" s="355">
        <v>16802</v>
      </c>
      <c r="E21" s="353">
        <v>31337</v>
      </c>
      <c r="F21" s="358"/>
      <c r="G21" s="359"/>
    </row>
    <row r="22" spans="2:11" x14ac:dyDescent="0.25">
      <c r="B22" s="356"/>
      <c r="C22" s="371"/>
      <c r="D22" s="372"/>
      <c r="E22" s="372"/>
      <c r="F22" s="358"/>
      <c r="G22" s="359"/>
    </row>
    <row r="23" spans="2:11" ht="12" thickBot="1" x14ac:dyDescent="0.25">
      <c r="B23" s="634" t="s">
        <v>1577</v>
      </c>
      <c r="C23" s="360"/>
      <c r="D23" s="361"/>
      <c r="E23" s="361"/>
      <c r="F23" s="361"/>
      <c r="G23" s="362"/>
    </row>
    <row r="25" spans="2:11" ht="15.75" x14ac:dyDescent="0.25">
      <c r="B25" s="825" t="s">
        <v>509</v>
      </c>
      <c r="C25" s="826"/>
      <c r="D25" s="826"/>
      <c r="E25" s="826"/>
      <c r="F25" s="826"/>
      <c r="G25" s="826"/>
      <c r="H25" s="826"/>
      <c r="I25" s="826"/>
      <c r="J25" s="826"/>
      <c r="K25" s="827"/>
    </row>
    <row r="26" spans="2:11" x14ac:dyDescent="0.25">
      <c r="B26" s="356"/>
      <c r="C26" s="357"/>
      <c r="D26" s="358"/>
      <c r="E26" s="358"/>
      <c r="F26" s="358"/>
      <c r="G26" s="358"/>
      <c r="H26" s="358"/>
      <c r="I26" s="358"/>
      <c r="J26" s="358"/>
      <c r="K26" s="359"/>
    </row>
    <row r="27" spans="2:11" ht="13.5" customHeight="1" x14ac:dyDescent="0.25">
      <c r="B27" s="356"/>
      <c r="C27" s="732" t="s">
        <v>564</v>
      </c>
      <c r="D27" s="732"/>
      <c r="E27" s="732"/>
      <c r="F27" s="732"/>
      <c r="G27" s="732"/>
      <c r="H27" s="732"/>
      <c r="I27" s="732"/>
      <c r="J27" s="732"/>
      <c r="K27" s="359"/>
    </row>
    <row r="28" spans="2:11" ht="12.75" customHeight="1" x14ac:dyDescent="0.25">
      <c r="B28" s="356"/>
      <c r="C28" s="808" t="s">
        <v>503</v>
      </c>
      <c r="D28" s="810" t="s">
        <v>510</v>
      </c>
      <c r="E28" s="811"/>
      <c r="F28" s="812" t="s">
        <v>511</v>
      </c>
      <c r="G28" s="811"/>
      <c r="H28" s="806" t="s">
        <v>512</v>
      </c>
      <c r="I28" s="806" t="s">
        <v>513</v>
      </c>
      <c r="J28" s="806" t="s">
        <v>514</v>
      </c>
      <c r="K28" s="359"/>
    </row>
    <row r="29" spans="2:11" ht="18" x14ac:dyDescent="0.25">
      <c r="B29" s="356"/>
      <c r="C29" s="809"/>
      <c r="D29" s="205" t="s">
        <v>515</v>
      </c>
      <c r="E29" s="206" t="s">
        <v>516</v>
      </c>
      <c r="F29" s="206" t="s">
        <v>517</v>
      </c>
      <c r="G29" s="206" t="s">
        <v>518</v>
      </c>
      <c r="H29" s="807"/>
      <c r="I29" s="807"/>
      <c r="J29" s="807"/>
      <c r="K29" s="359"/>
    </row>
    <row r="30" spans="2:11" x14ac:dyDescent="0.25">
      <c r="B30" s="356"/>
      <c r="C30" s="352" t="s">
        <v>58</v>
      </c>
      <c r="D30" s="354">
        <v>5618</v>
      </c>
      <c r="E30" s="350">
        <v>21895</v>
      </c>
      <c r="F30" s="305">
        <v>13</v>
      </c>
      <c r="G30" s="305">
        <v>8</v>
      </c>
      <c r="H30" s="305">
        <v>493</v>
      </c>
      <c r="I30" s="350">
        <v>97367</v>
      </c>
      <c r="J30" s="350">
        <v>3371</v>
      </c>
      <c r="K30" s="359"/>
    </row>
    <row r="31" spans="2:11" x14ac:dyDescent="0.25">
      <c r="B31" s="356"/>
      <c r="C31" s="352" t="s">
        <v>59</v>
      </c>
      <c r="D31" s="354">
        <v>6693</v>
      </c>
      <c r="E31" s="350">
        <v>24009</v>
      </c>
      <c r="F31" s="305">
        <v>16</v>
      </c>
      <c r="G31" s="305">
        <v>4</v>
      </c>
      <c r="H31" s="305">
        <v>341</v>
      </c>
      <c r="I31" s="350">
        <v>93982</v>
      </c>
      <c r="J31" s="350">
        <v>1439</v>
      </c>
      <c r="K31" s="359"/>
    </row>
    <row r="32" spans="2:11" x14ac:dyDescent="0.25">
      <c r="B32" s="356"/>
      <c r="C32" s="352" t="s">
        <v>60</v>
      </c>
      <c r="D32" s="354">
        <v>7848</v>
      </c>
      <c r="E32" s="350">
        <v>52132</v>
      </c>
      <c r="F32" s="305">
        <v>16</v>
      </c>
      <c r="G32" s="305">
        <v>3</v>
      </c>
      <c r="H32" s="350">
        <v>1009</v>
      </c>
      <c r="I32" s="350">
        <v>82737</v>
      </c>
      <c r="J32" s="350">
        <v>1182</v>
      </c>
      <c r="K32" s="359"/>
    </row>
    <row r="33" spans="2:11" x14ac:dyDescent="0.25">
      <c r="B33" s="356"/>
      <c r="C33" s="352" t="s">
        <v>212</v>
      </c>
      <c r="D33" s="354">
        <v>3335</v>
      </c>
      <c r="E33" s="350">
        <v>12863</v>
      </c>
      <c r="F33" s="305">
        <v>4</v>
      </c>
      <c r="G33" s="305">
        <v>0</v>
      </c>
      <c r="H33" s="305">
        <v>438</v>
      </c>
      <c r="I33" s="350">
        <v>40612</v>
      </c>
      <c r="J33" s="305">
        <v>721</v>
      </c>
      <c r="K33" s="359"/>
    </row>
    <row r="34" spans="2:11" x14ac:dyDescent="0.25">
      <c r="B34" s="356"/>
      <c r="C34" s="352" t="s">
        <v>62</v>
      </c>
      <c r="D34" s="354">
        <v>5082</v>
      </c>
      <c r="E34" s="350">
        <v>13659</v>
      </c>
      <c r="F34" s="305">
        <v>5</v>
      </c>
      <c r="G34" s="305">
        <v>1</v>
      </c>
      <c r="H34" s="305">
        <v>732</v>
      </c>
      <c r="I34" s="350">
        <v>48627</v>
      </c>
      <c r="J34" s="305">
        <v>536</v>
      </c>
      <c r="K34" s="359"/>
    </row>
    <row r="35" spans="2:11" x14ac:dyDescent="0.25">
      <c r="B35" s="356"/>
      <c r="C35" s="201" t="s">
        <v>45</v>
      </c>
      <c r="D35" s="355">
        <v>28576</v>
      </c>
      <c r="E35" s="353">
        <v>124559</v>
      </c>
      <c r="F35" s="306">
        <v>54</v>
      </c>
      <c r="G35" s="306">
        <v>16</v>
      </c>
      <c r="H35" s="353">
        <v>3012</v>
      </c>
      <c r="I35" s="353">
        <v>363325</v>
      </c>
      <c r="J35" s="353">
        <v>7249</v>
      </c>
      <c r="K35" s="359"/>
    </row>
    <row r="36" spans="2:11" x14ac:dyDescent="0.25">
      <c r="B36" s="356"/>
      <c r="C36" s="357"/>
      <c r="D36" s="358"/>
      <c r="E36" s="358"/>
      <c r="F36" s="358"/>
      <c r="G36" s="358"/>
      <c r="H36" s="358"/>
      <c r="I36" s="358"/>
      <c r="J36" s="358"/>
      <c r="K36" s="359"/>
    </row>
    <row r="37" spans="2:11" ht="12" thickBot="1" x14ac:dyDescent="0.25">
      <c r="B37" s="634" t="s">
        <v>1577</v>
      </c>
      <c r="C37" s="360"/>
      <c r="D37" s="361"/>
      <c r="E37" s="361"/>
      <c r="F37" s="361"/>
      <c r="G37" s="361"/>
      <c r="H37" s="361"/>
      <c r="I37" s="361"/>
      <c r="J37" s="361"/>
      <c r="K37" s="362"/>
    </row>
    <row r="39" spans="2:11" ht="15.75" x14ac:dyDescent="0.25">
      <c r="B39" s="825" t="s">
        <v>519</v>
      </c>
      <c r="C39" s="826"/>
      <c r="D39" s="826"/>
      <c r="E39" s="826"/>
      <c r="F39" s="826"/>
      <c r="G39" s="826"/>
      <c r="H39" s="826"/>
      <c r="I39" s="827"/>
    </row>
    <row r="40" spans="2:11" x14ac:dyDescent="0.25">
      <c r="B40" s="356"/>
      <c r="C40" s="357"/>
      <c r="D40" s="358"/>
      <c r="E40" s="358"/>
      <c r="F40" s="358"/>
      <c r="G40" s="358"/>
      <c r="H40" s="358"/>
      <c r="I40" s="359"/>
    </row>
    <row r="41" spans="2:11" ht="13.5" customHeight="1" x14ac:dyDescent="0.25">
      <c r="B41" s="356"/>
      <c r="C41" s="732" t="s">
        <v>567</v>
      </c>
      <c r="D41" s="732"/>
      <c r="E41" s="732"/>
      <c r="F41" s="732"/>
      <c r="G41" s="732"/>
      <c r="H41" s="732"/>
      <c r="I41" s="359"/>
    </row>
    <row r="42" spans="2:11" ht="13.5" customHeight="1" x14ac:dyDescent="0.25">
      <c r="B42" s="356"/>
      <c r="C42" s="813" t="s">
        <v>520</v>
      </c>
      <c r="D42" s="814" t="s">
        <v>521</v>
      </c>
      <c r="E42" s="815" t="s">
        <v>522</v>
      </c>
      <c r="F42" s="815"/>
      <c r="G42" s="815"/>
      <c r="H42" s="816" t="s">
        <v>523</v>
      </c>
      <c r="I42" s="359"/>
    </row>
    <row r="43" spans="2:11" ht="26.25" customHeight="1" x14ac:dyDescent="0.25">
      <c r="B43" s="356"/>
      <c r="C43" s="813"/>
      <c r="D43" s="814"/>
      <c r="E43" s="206" t="s">
        <v>524</v>
      </c>
      <c r="F43" s="206" t="s">
        <v>525</v>
      </c>
      <c r="G43" s="206" t="s">
        <v>526</v>
      </c>
      <c r="H43" s="816"/>
      <c r="I43" s="359"/>
    </row>
    <row r="44" spans="2:11" x14ac:dyDescent="0.25">
      <c r="B44" s="356"/>
      <c r="C44" s="352" t="s">
        <v>58</v>
      </c>
      <c r="D44" s="198">
        <v>4</v>
      </c>
      <c r="E44" s="305">
        <v>106</v>
      </c>
      <c r="F44" s="350">
        <v>3264</v>
      </c>
      <c r="G44" s="350">
        <v>6753</v>
      </c>
      <c r="H44" s="305">
        <v>30</v>
      </c>
      <c r="I44" s="359"/>
    </row>
    <row r="45" spans="2:11" x14ac:dyDescent="0.25">
      <c r="B45" s="356"/>
      <c r="C45" s="352" t="s">
        <v>59</v>
      </c>
      <c r="D45" s="198">
        <v>10</v>
      </c>
      <c r="E45" s="305">
        <v>117</v>
      </c>
      <c r="F45" s="350">
        <v>4325</v>
      </c>
      <c r="G45" s="350">
        <v>9237</v>
      </c>
      <c r="H45" s="305">
        <v>27</v>
      </c>
      <c r="I45" s="359"/>
    </row>
    <row r="46" spans="2:11" x14ac:dyDescent="0.25">
      <c r="B46" s="356"/>
      <c r="C46" s="352" t="s">
        <v>60</v>
      </c>
      <c r="D46" s="198">
        <v>9</v>
      </c>
      <c r="E46" s="305">
        <v>78</v>
      </c>
      <c r="F46" s="350">
        <v>3070</v>
      </c>
      <c r="G46" s="350">
        <v>6527</v>
      </c>
      <c r="H46" s="305">
        <v>12</v>
      </c>
      <c r="I46" s="359"/>
    </row>
    <row r="47" spans="2:11" x14ac:dyDescent="0.25">
      <c r="B47" s="356"/>
      <c r="C47" s="352" t="s">
        <v>212</v>
      </c>
      <c r="D47" s="198">
        <v>5</v>
      </c>
      <c r="E47" s="305">
        <v>132</v>
      </c>
      <c r="F47" s="350">
        <v>1601</v>
      </c>
      <c r="G47" s="350">
        <v>4083</v>
      </c>
      <c r="H47" s="305">
        <v>12</v>
      </c>
      <c r="I47" s="359"/>
    </row>
    <row r="48" spans="2:11" x14ac:dyDescent="0.25">
      <c r="B48" s="356"/>
      <c r="C48" s="352" t="s">
        <v>62</v>
      </c>
      <c r="D48" s="198">
        <v>5</v>
      </c>
      <c r="E48" s="305">
        <v>95</v>
      </c>
      <c r="F48" s="350">
        <v>2275</v>
      </c>
      <c r="G48" s="350">
        <v>4737</v>
      </c>
      <c r="H48" s="305">
        <v>10</v>
      </c>
      <c r="I48" s="359"/>
    </row>
    <row r="49" spans="2:10" x14ac:dyDescent="0.25">
      <c r="B49" s="356"/>
      <c r="C49" s="201" t="s">
        <v>527</v>
      </c>
      <c r="D49" s="202">
        <v>33</v>
      </c>
      <c r="E49" s="306">
        <v>528</v>
      </c>
      <c r="F49" s="353">
        <v>14535</v>
      </c>
      <c r="G49" s="353">
        <v>31337</v>
      </c>
      <c r="H49" s="306">
        <v>91</v>
      </c>
      <c r="I49" s="359"/>
    </row>
    <row r="50" spans="2:10" x14ac:dyDescent="0.25">
      <c r="B50" s="356"/>
      <c r="C50" s="357"/>
      <c r="D50" s="358"/>
      <c r="E50" s="358"/>
      <c r="F50" s="358"/>
      <c r="G50" s="358"/>
      <c r="H50" s="358"/>
      <c r="I50" s="359"/>
    </row>
    <row r="51" spans="2:10" ht="12" thickBot="1" x14ac:dyDescent="0.25">
      <c r="B51" s="634" t="s">
        <v>1577</v>
      </c>
      <c r="C51" s="360"/>
      <c r="D51" s="361"/>
      <c r="E51" s="361"/>
      <c r="F51" s="361"/>
      <c r="G51" s="361"/>
      <c r="H51" s="361"/>
      <c r="I51" s="362"/>
    </row>
    <row r="52" spans="2:10" x14ac:dyDescent="0.25">
      <c r="B52" s="358"/>
      <c r="C52" s="357"/>
      <c r="D52" s="358"/>
      <c r="E52" s="358"/>
      <c r="F52" s="358"/>
      <c r="G52" s="358"/>
      <c r="H52" s="358"/>
      <c r="I52" s="358"/>
    </row>
    <row r="54" spans="2:10" ht="15.75" x14ac:dyDescent="0.25">
      <c r="B54" s="825" t="s">
        <v>528</v>
      </c>
      <c r="C54" s="826"/>
      <c r="D54" s="826"/>
      <c r="E54" s="826"/>
      <c r="F54" s="826"/>
      <c r="G54" s="826"/>
      <c r="H54" s="826"/>
      <c r="I54" s="826"/>
      <c r="J54" s="827"/>
    </row>
    <row r="55" spans="2:10" x14ac:dyDescent="0.25">
      <c r="B55" s="356"/>
      <c r="C55" s="357"/>
      <c r="D55" s="358"/>
      <c r="E55" s="358"/>
      <c r="F55" s="358"/>
      <c r="G55" s="358"/>
      <c r="H55" s="358"/>
      <c r="I55" s="358"/>
      <c r="J55" s="359"/>
    </row>
    <row r="56" spans="2:10" ht="12" customHeight="1" x14ac:dyDescent="0.25">
      <c r="B56" s="356"/>
      <c r="C56" s="732" t="s">
        <v>568</v>
      </c>
      <c r="D56" s="732"/>
      <c r="E56" s="732"/>
      <c r="F56" s="732"/>
      <c r="G56" s="732"/>
      <c r="H56" s="732"/>
      <c r="I56" s="732"/>
      <c r="J56" s="359"/>
    </row>
    <row r="57" spans="2:10" x14ac:dyDescent="0.25">
      <c r="B57" s="356"/>
      <c r="C57" s="813" t="s">
        <v>503</v>
      </c>
      <c r="D57" s="811" t="s">
        <v>529</v>
      </c>
      <c r="E57" s="815"/>
      <c r="F57" s="806" t="s">
        <v>530</v>
      </c>
      <c r="G57" s="816" t="s">
        <v>531</v>
      </c>
      <c r="H57" s="815" t="s">
        <v>532</v>
      </c>
      <c r="I57" s="815"/>
      <c r="J57" s="359"/>
    </row>
    <row r="58" spans="2:10" ht="18" x14ac:dyDescent="0.25">
      <c r="B58" s="356"/>
      <c r="C58" s="813"/>
      <c r="D58" s="205" t="s">
        <v>515</v>
      </c>
      <c r="E58" s="206" t="s">
        <v>516</v>
      </c>
      <c r="F58" s="817"/>
      <c r="G58" s="816"/>
      <c r="H58" s="206" t="s">
        <v>533</v>
      </c>
      <c r="I58" s="206" t="s">
        <v>534</v>
      </c>
      <c r="J58" s="359"/>
    </row>
    <row r="59" spans="2:10" x14ac:dyDescent="0.25">
      <c r="B59" s="356"/>
      <c r="C59" s="352" t="s">
        <v>58</v>
      </c>
      <c r="D59" s="354">
        <v>5618</v>
      </c>
      <c r="E59" s="350">
        <v>21895</v>
      </c>
      <c r="F59" s="305">
        <v>10</v>
      </c>
      <c r="G59" s="305">
        <v>454</v>
      </c>
      <c r="H59" s="305">
        <v>54</v>
      </c>
      <c r="I59" s="305">
        <v>61</v>
      </c>
      <c r="J59" s="359"/>
    </row>
    <row r="60" spans="2:10" x14ac:dyDescent="0.25">
      <c r="B60" s="356"/>
      <c r="C60" s="352" t="s">
        <v>59</v>
      </c>
      <c r="D60" s="354">
        <v>6693</v>
      </c>
      <c r="E60" s="350">
        <v>24009</v>
      </c>
      <c r="F60" s="305">
        <v>37</v>
      </c>
      <c r="G60" s="305">
        <v>387</v>
      </c>
      <c r="H60" s="305">
        <v>18</v>
      </c>
      <c r="I60" s="305">
        <v>34</v>
      </c>
      <c r="J60" s="359"/>
    </row>
    <row r="61" spans="2:10" x14ac:dyDescent="0.25">
      <c r="B61" s="356"/>
      <c r="C61" s="352" t="s">
        <v>60</v>
      </c>
      <c r="D61" s="354">
        <v>7848</v>
      </c>
      <c r="E61" s="350">
        <v>52132</v>
      </c>
      <c r="F61" s="305">
        <v>40</v>
      </c>
      <c r="G61" s="305">
        <v>275</v>
      </c>
      <c r="H61" s="305">
        <v>50</v>
      </c>
      <c r="I61" s="305">
        <v>49</v>
      </c>
      <c r="J61" s="359"/>
    </row>
    <row r="62" spans="2:10" x14ac:dyDescent="0.25">
      <c r="B62" s="356"/>
      <c r="C62" s="352" t="s">
        <v>212</v>
      </c>
      <c r="D62" s="354">
        <v>3335</v>
      </c>
      <c r="E62" s="350">
        <v>12863</v>
      </c>
      <c r="F62" s="305">
        <v>4</v>
      </c>
      <c r="G62" s="305">
        <v>145</v>
      </c>
      <c r="H62" s="305">
        <v>12</v>
      </c>
      <c r="I62" s="305">
        <v>22</v>
      </c>
      <c r="J62" s="359"/>
    </row>
    <row r="63" spans="2:10" x14ac:dyDescent="0.25">
      <c r="B63" s="356"/>
      <c r="C63" s="352" t="s">
        <v>62</v>
      </c>
      <c r="D63" s="354">
        <v>5082</v>
      </c>
      <c r="E63" s="350">
        <v>13659</v>
      </c>
      <c r="F63" s="305">
        <v>9</v>
      </c>
      <c r="G63" s="305">
        <v>194</v>
      </c>
      <c r="H63" s="305">
        <v>30</v>
      </c>
      <c r="I63" s="305">
        <v>15</v>
      </c>
      <c r="J63" s="359"/>
    </row>
    <row r="64" spans="2:10" x14ac:dyDescent="0.25">
      <c r="B64" s="356"/>
      <c r="C64" s="201" t="s">
        <v>45</v>
      </c>
      <c r="D64" s="355">
        <v>28576</v>
      </c>
      <c r="E64" s="353">
        <v>124559</v>
      </c>
      <c r="F64" s="306">
        <v>100</v>
      </c>
      <c r="G64" s="306">
        <v>1455</v>
      </c>
      <c r="H64" s="306">
        <v>164</v>
      </c>
      <c r="I64" s="306">
        <v>181</v>
      </c>
      <c r="J64" s="359"/>
    </row>
    <row r="65" spans="2:16" x14ac:dyDescent="0.25">
      <c r="B65" s="356"/>
      <c r="C65" s="357"/>
      <c r="D65" s="363"/>
      <c r="E65" s="363"/>
      <c r="F65" s="358"/>
      <c r="G65" s="358"/>
      <c r="H65" s="358"/>
      <c r="I65" s="358"/>
      <c r="J65" s="359"/>
    </row>
    <row r="66" spans="2:16" ht="12" thickBot="1" x14ac:dyDescent="0.25">
      <c r="B66" s="634" t="s">
        <v>1577</v>
      </c>
      <c r="C66" s="360"/>
      <c r="D66" s="364"/>
      <c r="E66" s="364"/>
      <c r="F66" s="361"/>
      <c r="G66" s="361"/>
      <c r="H66" s="361"/>
      <c r="I66" s="361"/>
      <c r="J66" s="362"/>
    </row>
    <row r="67" spans="2:16" x14ac:dyDescent="0.25">
      <c r="B67" s="358"/>
      <c r="C67" s="357"/>
      <c r="D67" s="363"/>
      <c r="E67" s="363"/>
      <c r="F67" s="358"/>
      <c r="G67" s="358"/>
      <c r="H67" s="358"/>
      <c r="I67" s="358"/>
      <c r="J67" s="358"/>
    </row>
    <row r="68" spans="2:16" x14ac:dyDescent="0.25">
      <c r="B68" s="358"/>
      <c r="C68" s="357"/>
      <c r="D68" s="363"/>
      <c r="E68" s="363"/>
      <c r="F68" s="358"/>
      <c r="G68" s="358"/>
      <c r="H68" s="358"/>
      <c r="I68" s="358"/>
      <c r="J68" s="358"/>
    </row>
    <row r="69" spans="2:16" ht="15.75" x14ac:dyDescent="0.25">
      <c r="B69" s="825" t="s">
        <v>535</v>
      </c>
      <c r="C69" s="826"/>
      <c r="D69" s="826"/>
      <c r="E69" s="826"/>
      <c r="F69" s="826"/>
      <c r="G69" s="826"/>
      <c r="H69" s="826"/>
      <c r="I69" s="826"/>
      <c r="J69" s="826"/>
      <c r="K69" s="826"/>
      <c r="L69" s="826"/>
      <c r="M69" s="826"/>
      <c r="N69" s="826"/>
      <c r="O69" s="826"/>
      <c r="P69" s="827"/>
    </row>
    <row r="70" spans="2:16" x14ac:dyDescent="0.25">
      <c r="B70" s="356"/>
      <c r="C70" s="357"/>
      <c r="D70" s="358"/>
      <c r="E70" s="358"/>
      <c r="F70" s="358"/>
      <c r="G70" s="358"/>
      <c r="H70" s="358"/>
      <c r="I70" s="358"/>
      <c r="J70" s="358"/>
      <c r="K70" s="358"/>
      <c r="L70" s="358"/>
      <c r="M70" s="358"/>
      <c r="N70" s="358"/>
      <c r="O70" s="358"/>
      <c r="P70" s="359"/>
    </row>
    <row r="71" spans="2:16" ht="10.5" customHeight="1" x14ac:dyDescent="0.25">
      <c r="B71" s="356"/>
      <c r="C71" s="732" t="s">
        <v>570</v>
      </c>
      <c r="D71" s="732"/>
      <c r="E71" s="732"/>
      <c r="F71" s="732"/>
      <c r="G71" s="732"/>
      <c r="H71" s="732"/>
      <c r="I71" s="732"/>
      <c r="J71" s="732"/>
      <c r="K71" s="732"/>
      <c r="L71" s="732"/>
      <c r="M71" s="732"/>
      <c r="N71" s="732"/>
      <c r="O71" s="732"/>
      <c r="P71" s="359"/>
    </row>
    <row r="72" spans="2:16" x14ac:dyDescent="0.25">
      <c r="B72" s="356"/>
      <c r="C72" s="834" t="s">
        <v>178</v>
      </c>
      <c r="D72" s="820" t="s">
        <v>536</v>
      </c>
      <c r="E72" s="821"/>
      <c r="F72" s="811" t="s">
        <v>537</v>
      </c>
      <c r="G72" s="812"/>
      <c r="H72" s="820" t="s">
        <v>538</v>
      </c>
      <c r="I72" s="821"/>
      <c r="J72" s="368" t="s">
        <v>539</v>
      </c>
      <c r="K72" s="820" t="s">
        <v>540</v>
      </c>
      <c r="L72" s="815"/>
      <c r="M72" s="815"/>
      <c r="N72" s="815"/>
      <c r="O72" s="815"/>
      <c r="P72" s="359"/>
    </row>
    <row r="73" spans="2:16" x14ac:dyDescent="0.25">
      <c r="B73" s="356"/>
      <c r="C73" s="835"/>
      <c r="D73" s="828" t="s">
        <v>541</v>
      </c>
      <c r="E73" s="813" t="s">
        <v>542</v>
      </c>
      <c r="F73" s="814" t="s">
        <v>541</v>
      </c>
      <c r="G73" s="819" t="s">
        <v>542</v>
      </c>
      <c r="H73" s="828" t="s">
        <v>541</v>
      </c>
      <c r="I73" s="813" t="s">
        <v>542</v>
      </c>
      <c r="J73" s="818" t="s">
        <v>541</v>
      </c>
      <c r="K73" s="828" t="s">
        <v>543</v>
      </c>
      <c r="L73" s="816" t="s">
        <v>544</v>
      </c>
      <c r="M73" s="816"/>
      <c r="N73" s="816" t="s">
        <v>545</v>
      </c>
      <c r="O73" s="816"/>
      <c r="P73" s="359"/>
    </row>
    <row r="74" spans="2:16" x14ac:dyDescent="0.25">
      <c r="B74" s="356"/>
      <c r="C74" s="836"/>
      <c r="D74" s="828"/>
      <c r="E74" s="813"/>
      <c r="F74" s="814"/>
      <c r="G74" s="819"/>
      <c r="H74" s="828"/>
      <c r="I74" s="813"/>
      <c r="J74" s="818"/>
      <c r="K74" s="828"/>
      <c r="L74" s="365" t="s">
        <v>541</v>
      </c>
      <c r="M74" s="365" t="s">
        <v>542</v>
      </c>
      <c r="N74" s="365" t="s">
        <v>541</v>
      </c>
      <c r="O74" s="365" t="s">
        <v>542</v>
      </c>
      <c r="P74" s="359"/>
    </row>
    <row r="75" spans="2:16" x14ac:dyDescent="0.25">
      <c r="B75" s="356"/>
      <c r="C75" s="352" t="s">
        <v>58</v>
      </c>
      <c r="D75" s="195">
        <v>767</v>
      </c>
      <c r="E75" s="197">
        <v>12339</v>
      </c>
      <c r="F75" s="198">
        <v>935</v>
      </c>
      <c r="G75" s="366">
        <v>26780</v>
      </c>
      <c r="H75" s="195">
        <v>2238</v>
      </c>
      <c r="I75" s="197">
        <v>14771</v>
      </c>
      <c r="J75" s="369">
        <v>1571</v>
      </c>
      <c r="K75" s="195">
        <v>89</v>
      </c>
      <c r="L75" s="305">
        <v>9</v>
      </c>
      <c r="M75" s="305">
        <v>176075</v>
      </c>
      <c r="N75" s="305">
        <v>8</v>
      </c>
      <c r="O75" s="305">
        <v>418</v>
      </c>
      <c r="P75" s="359"/>
    </row>
    <row r="76" spans="2:16" x14ac:dyDescent="0.25">
      <c r="B76" s="356"/>
      <c r="C76" s="352" t="s">
        <v>59</v>
      </c>
      <c r="D76" s="195">
        <v>1248</v>
      </c>
      <c r="E76" s="197">
        <v>8768</v>
      </c>
      <c r="F76" s="198">
        <v>1105</v>
      </c>
      <c r="G76" s="366">
        <v>18210</v>
      </c>
      <c r="H76" s="195">
        <v>3020</v>
      </c>
      <c r="I76" s="197">
        <v>37097</v>
      </c>
      <c r="J76" s="369">
        <v>1184</v>
      </c>
      <c r="K76" s="195">
        <v>53</v>
      </c>
      <c r="L76" s="305">
        <v>9</v>
      </c>
      <c r="M76" s="305">
        <v>307408</v>
      </c>
      <c r="N76" s="305">
        <v>74</v>
      </c>
      <c r="O76" s="305">
        <v>2100877</v>
      </c>
      <c r="P76" s="359"/>
    </row>
    <row r="77" spans="2:16" x14ac:dyDescent="0.25">
      <c r="B77" s="356"/>
      <c r="C77" s="352" t="s">
        <v>60</v>
      </c>
      <c r="D77" s="195">
        <v>1370</v>
      </c>
      <c r="E77" s="197">
        <v>17736</v>
      </c>
      <c r="F77" s="198">
        <v>1050</v>
      </c>
      <c r="G77" s="366">
        <v>52922</v>
      </c>
      <c r="H77" s="195">
        <v>3996</v>
      </c>
      <c r="I77" s="197">
        <v>31130</v>
      </c>
      <c r="J77" s="369">
        <v>1287</v>
      </c>
      <c r="K77" s="195">
        <v>52</v>
      </c>
      <c r="L77" s="305">
        <v>11</v>
      </c>
      <c r="M77" s="305">
        <v>81736</v>
      </c>
      <c r="N77" s="305">
        <v>71</v>
      </c>
      <c r="O77" s="305">
        <v>713854</v>
      </c>
      <c r="P77" s="359"/>
    </row>
    <row r="78" spans="2:16" x14ac:dyDescent="0.25">
      <c r="B78" s="356"/>
      <c r="C78" s="352" t="s">
        <v>212</v>
      </c>
      <c r="D78" s="195">
        <v>526</v>
      </c>
      <c r="E78" s="197">
        <v>3638</v>
      </c>
      <c r="F78" s="198">
        <v>480</v>
      </c>
      <c r="G78" s="366">
        <v>18936</v>
      </c>
      <c r="H78" s="195">
        <v>1695</v>
      </c>
      <c r="I78" s="197">
        <v>27482</v>
      </c>
      <c r="J78" s="369">
        <v>576</v>
      </c>
      <c r="K78" s="195">
        <v>8</v>
      </c>
      <c r="L78" s="305">
        <v>26</v>
      </c>
      <c r="M78" s="305">
        <v>461664</v>
      </c>
      <c r="N78" s="305">
        <v>24</v>
      </c>
      <c r="O78" s="305">
        <v>167705</v>
      </c>
      <c r="P78" s="359"/>
    </row>
    <row r="79" spans="2:16" x14ac:dyDescent="0.25">
      <c r="B79" s="356"/>
      <c r="C79" s="352" t="s">
        <v>62</v>
      </c>
      <c r="D79" s="195">
        <v>761</v>
      </c>
      <c r="E79" s="197">
        <v>6151</v>
      </c>
      <c r="F79" s="198">
        <v>778</v>
      </c>
      <c r="G79" s="366">
        <v>23187</v>
      </c>
      <c r="H79" s="195">
        <v>2842</v>
      </c>
      <c r="I79" s="197">
        <v>15678</v>
      </c>
      <c r="J79" s="369">
        <v>652</v>
      </c>
      <c r="K79" s="195">
        <v>21</v>
      </c>
      <c r="L79" s="305">
        <v>12</v>
      </c>
      <c r="M79" s="305">
        <v>79635</v>
      </c>
      <c r="N79" s="305">
        <v>15</v>
      </c>
      <c r="O79" s="305">
        <v>621403</v>
      </c>
      <c r="P79" s="359"/>
    </row>
    <row r="80" spans="2:16" x14ac:dyDescent="0.25">
      <c r="B80" s="356"/>
      <c r="C80" s="201" t="s">
        <v>363</v>
      </c>
      <c r="D80" s="199">
        <v>4672</v>
      </c>
      <c r="E80" s="201">
        <v>48632</v>
      </c>
      <c r="F80" s="202">
        <v>4348</v>
      </c>
      <c r="G80" s="367">
        <v>140035</v>
      </c>
      <c r="H80" s="199">
        <v>13791</v>
      </c>
      <c r="I80" s="201">
        <v>126158</v>
      </c>
      <c r="J80" s="370">
        <v>5270</v>
      </c>
      <c r="K80" s="199">
        <v>223</v>
      </c>
      <c r="L80" s="306">
        <v>67</v>
      </c>
      <c r="M80" s="306">
        <v>1106518</v>
      </c>
      <c r="N80" s="306">
        <v>192</v>
      </c>
      <c r="O80" s="306">
        <v>3604257</v>
      </c>
      <c r="P80" s="359"/>
    </row>
    <row r="81" spans="2:16" x14ac:dyDescent="0.25">
      <c r="B81" s="356"/>
      <c r="C81" s="357"/>
      <c r="D81" s="358"/>
      <c r="E81" s="358"/>
      <c r="F81" s="358"/>
      <c r="G81" s="358"/>
      <c r="H81" s="358"/>
      <c r="I81" s="358"/>
      <c r="J81" s="358"/>
      <c r="K81" s="358"/>
      <c r="L81" s="358"/>
      <c r="M81" s="358"/>
      <c r="N81" s="358"/>
      <c r="O81" s="358"/>
      <c r="P81" s="359"/>
    </row>
    <row r="82" spans="2:16" x14ac:dyDescent="0.25">
      <c r="B82" s="356"/>
      <c r="C82" s="357"/>
      <c r="D82" s="358"/>
      <c r="E82" s="358"/>
      <c r="F82" s="358"/>
      <c r="G82" s="358"/>
      <c r="H82" s="358"/>
      <c r="I82" s="358"/>
      <c r="J82" s="358"/>
      <c r="K82" s="358"/>
      <c r="L82" s="358"/>
      <c r="M82" s="358"/>
      <c r="N82" s="358"/>
      <c r="O82" s="358"/>
      <c r="P82" s="359"/>
    </row>
    <row r="83" spans="2:16" x14ac:dyDescent="0.25">
      <c r="B83" s="356"/>
      <c r="C83" s="357"/>
      <c r="D83" s="358"/>
      <c r="E83" s="358"/>
      <c r="F83" s="358"/>
      <c r="G83" s="358"/>
      <c r="H83" s="358"/>
      <c r="I83" s="358"/>
      <c r="J83" s="358"/>
      <c r="K83" s="358"/>
      <c r="L83" s="358"/>
      <c r="M83" s="358"/>
      <c r="N83" s="358"/>
      <c r="O83" s="358"/>
      <c r="P83" s="359"/>
    </row>
    <row r="84" spans="2:16" ht="12.75" customHeight="1" x14ac:dyDescent="0.25">
      <c r="B84" s="356"/>
      <c r="C84" s="732" t="s">
        <v>572</v>
      </c>
      <c r="D84" s="732"/>
      <c r="E84" s="732"/>
      <c r="F84" s="732"/>
      <c r="G84" s="732"/>
      <c r="H84" s="732"/>
      <c r="I84" s="732"/>
      <c r="J84" s="732"/>
      <c r="K84" s="732"/>
      <c r="L84" s="732"/>
      <c r="M84" s="732"/>
      <c r="N84" s="732"/>
      <c r="O84" s="732"/>
      <c r="P84" s="359"/>
    </row>
    <row r="85" spans="2:16" ht="21" customHeight="1" x14ac:dyDescent="0.25">
      <c r="B85" s="356"/>
      <c r="C85" s="833" t="s">
        <v>178</v>
      </c>
      <c r="D85" s="823" t="s">
        <v>546</v>
      </c>
      <c r="E85" s="824"/>
      <c r="F85" s="818" t="s">
        <v>547</v>
      </c>
      <c r="G85" s="818"/>
      <c r="H85" s="823" t="s">
        <v>548</v>
      </c>
      <c r="I85" s="824"/>
      <c r="J85" s="818" t="s">
        <v>549</v>
      </c>
      <c r="K85" s="818"/>
      <c r="L85" s="823" t="s">
        <v>550</v>
      </c>
      <c r="M85" s="824"/>
      <c r="N85" s="818" t="s">
        <v>551</v>
      </c>
      <c r="O85" s="814"/>
      <c r="P85" s="359"/>
    </row>
    <row r="86" spans="2:16" ht="13.5" customHeight="1" x14ac:dyDescent="0.25">
      <c r="B86" s="356"/>
      <c r="C86" s="728"/>
      <c r="D86" s="195" t="s">
        <v>552</v>
      </c>
      <c r="E86" s="197" t="s">
        <v>553</v>
      </c>
      <c r="F86" s="198" t="s">
        <v>552</v>
      </c>
      <c r="G86" s="366" t="s">
        <v>553</v>
      </c>
      <c r="H86" s="195" t="s">
        <v>552</v>
      </c>
      <c r="I86" s="197" t="s">
        <v>553</v>
      </c>
      <c r="J86" s="198" t="s">
        <v>552</v>
      </c>
      <c r="K86" s="366" t="s">
        <v>553</v>
      </c>
      <c r="L86" s="195" t="s">
        <v>552</v>
      </c>
      <c r="M86" s="197" t="s">
        <v>553</v>
      </c>
      <c r="N86" s="198" t="s">
        <v>552</v>
      </c>
      <c r="O86" s="305" t="s">
        <v>553</v>
      </c>
      <c r="P86" s="359"/>
    </row>
    <row r="87" spans="2:16" ht="13.5" customHeight="1" x14ac:dyDescent="0.25">
      <c r="B87" s="356"/>
      <c r="C87" s="379" t="s">
        <v>58</v>
      </c>
      <c r="D87" s="195">
        <v>4</v>
      </c>
      <c r="E87" s="197">
        <v>10</v>
      </c>
      <c r="F87" s="198">
        <v>1</v>
      </c>
      <c r="G87" s="366">
        <v>2</v>
      </c>
      <c r="H87" s="195">
        <v>10</v>
      </c>
      <c r="I87" s="197">
        <v>16</v>
      </c>
      <c r="J87" s="198">
        <v>106</v>
      </c>
      <c r="K87" s="366">
        <v>207</v>
      </c>
      <c r="L87" s="195">
        <v>6753</v>
      </c>
      <c r="M87" s="197">
        <v>8540</v>
      </c>
      <c r="N87" s="198">
        <v>454</v>
      </c>
      <c r="O87" s="305">
        <v>498</v>
      </c>
      <c r="P87" s="359"/>
    </row>
    <row r="88" spans="2:16" ht="13.5" customHeight="1" x14ac:dyDescent="0.25">
      <c r="B88" s="356"/>
      <c r="C88" s="379" t="s">
        <v>59</v>
      </c>
      <c r="D88" s="195">
        <v>4</v>
      </c>
      <c r="E88" s="197">
        <v>8</v>
      </c>
      <c r="F88" s="198">
        <v>4</v>
      </c>
      <c r="G88" s="366">
        <v>7</v>
      </c>
      <c r="H88" s="195">
        <v>37</v>
      </c>
      <c r="I88" s="197">
        <v>64</v>
      </c>
      <c r="J88" s="198">
        <v>117</v>
      </c>
      <c r="K88" s="366">
        <v>248</v>
      </c>
      <c r="L88" s="195">
        <v>9237</v>
      </c>
      <c r="M88" s="197">
        <v>11395</v>
      </c>
      <c r="N88" s="198">
        <v>387</v>
      </c>
      <c r="O88" s="305">
        <v>427</v>
      </c>
      <c r="P88" s="359"/>
    </row>
    <row r="89" spans="2:16" ht="13.5" customHeight="1" x14ac:dyDescent="0.25">
      <c r="B89" s="356"/>
      <c r="C89" s="379" t="s">
        <v>60</v>
      </c>
      <c r="D89" s="195">
        <v>4</v>
      </c>
      <c r="E89" s="197">
        <v>11</v>
      </c>
      <c r="F89" s="198">
        <v>2</v>
      </c>
      <c r="G89" s="366">
        <v>4</v>
      </c>
      <c r="H89" s="195">
        <v>40</v>
      </c>
      <c r="I89" s="197">
        <v>53</v>
      </c>
      <c r="J89" s="198">
        <v>78</v>
      </c>
      <c r="K89" s="366">
        <v>263</v>
      </c>
      <c r="L89" s="195">
        <v>6527</v>
      </c>
      <c r="M89" s="197">
        <v>6986</v>
      </c>
      <c r="N89" s="198">
        <v>275</v>
      </c>
      <c r="O89" s="305">
        <v>308</v>
      </c>
      <c r="P89" s="359"/>
    </row>
    <row r="90" spans="2:16" ht="13.5" customHeight="1" x14ac:dyDescent="0.25">
      <c r="B90" s="356"/>
      <c r="C90" s="379" t="s">
        <v>212</v>
      </c>
      <c r="D90" s="195">
        <v>4</v>
      </c>
      <c r="E90" s="197">
        <v>7</v>
      </c>
      <c r="F90" s="198">
        <v>2</v>
      </c>
      <c r="G90" s="366">
        <v>4</v>
      </c>
      <c r="H90" s="195">
        <v>4</v>
      </c>
      <c r="I90" s="197">
        <v>6</v>
      </c>
      <c r="J90" s="198">
        <v>132</v>
      </c>
      <c r="K90" s="366">
        <v>153</v>
      </c>
      <c r="L90" s="195">
        <v>4083</v>
      </c>
      <c r="M90" s="197">
        <v>4973</v>
      </c>
      <c r="N90" s="198">
        <v>145</v>
      </c>
      <c r="O90" s="305">
        <v>156</v>
      </c>
      <c r="P90" s="359"/>
    </row>
    <row r="91" spans="2:16" ht="13.5" customHeight="1" x14ac:dyDescent="0.25">
      <c r="B91" s="356"/>
      <c r="C91" s="379" t="s">
        <v>62</v>
      </c>
      <c r="D91" s="195">
        <v>2</v>
      </c>
      <c r="E91" s="197">
        <v>3</v>
      </c>
      <c r="F91" s="198">
        <v>2</v>
      </c>
      <c r="G91" s="366">
        <v>6</v>
      </c>
      <c r="H91" s="195">
        <v>9</v>
      </c>
      <c r="I91" s="197">
        <v>15</v>
      </c>
      <c r="J91" s="198">
        <v>95</v>
      </c>
      <c r="K91" s="366">
        <v>184</v>
      </c>
      <c r="L91" s="195">
        <v>4737</v>
      </c>
      <c r="M91" s="197">
        <v>5672</v>
      </c>
      <c r="N91" s="198">
        <v>194</v>
      </c>
      <c r="O91" s="305">
        <v>198</v>
      </c>
      <c r="P91" s="359"/>
    </row>
    <row r="92" spans="2:16" ht="13.5" customHeight="1" x14ac:dyDescent="0.25">
      <c r="B92" s="356"/>
      <c r="C92" s="367" t="s">
        <v>363</v>
      </c>
      <c r="D92" s="199">
        <v>18</v>
      </c>
      <c r="E92" s="201">
        <v>39</v>
      </c>
      <c r="F92" s="202">
        <v>11</v>
      </c>
      <c r="G92" s="367">
        <v>23</v>
      </c>
      <c r="H92" s="199">
        <v>100</v>
      </c>
      <c r="I92" s="201">
        <v>154</v>
      </c>
      <c r="J92" s="202">
        <v>528</v>
      </c>
      <c r="K92" s="367">
        <v>1055</v>
      </c>
      <c r="L92" s="199">
        <v>31337</v>
      </c>
      <c r="M92" s="201">
        <v>37566</v>
      </c>
      <c r="N92" s="202">
        <v>1455</v>
      </c>
      <c r="O92" s="306">
        <v>1587</v>
      </c>
      <c r="P92" s="359"/>
    </row>
    <row r="93" spans="2:16" x14ac:dyDescent="0.25">
      <c r="B93" s="356"/>
      <c r="C93" s="357"/>
      <c r="D93" s="358"/>
      <c r="E93" s="358"/>
      <c r="F93" s="358"/>
      <c r="G93" s="358"/>
      <c r="H93" s="358"/>
      <c r="I93" s="358"/>
      <c r="J93" s="358"/>
      <c r="K93" s="358"/>
      <c r="L93" s="358"/>
      <c r="M93" s="358"/>
      <c r="N93" s="358"/>
      <c r="O93" s="358"/>
      <c r="P93" s="359"/>
    </row>
    <row r="94" spans="2:16" x14ac:dyDescent="0.25">
      <c r="B94" s="356"/>
      <c r="C94" s="357"/>
      <c r="D94" s="358"/>
      <c r="E94" s="358"/>
      <c r="F94" s="358"/>
      <c r="G94" s="358"/>
      <c r="H94" s="358"/>
      <c r="I94" s="358"/>
      <c r="J94" s="358"/>
      <c r="K94" s="358"/>
      <c r="L94" s="358"/>
      <c r="M94" s="358"/>
      <c r="N94" s="358"/>
      <c r="O94" s="358"/>
      <c r="P94" s="359"/>
    </row>
    <row r="95" spans="2:16" x14ac:dyDescent="0.25">
      <c r="B95" s="356"/>
      <c r="C95" s="357"/>
      <c r="D95" s="358"/>
      <c r="E95" s="358"/>
      <c r="F95" s="358"/>
      <c r="G95" s="358"/>
      <c r="H95" s="358"/>
      <c r="I95" s="358"/>
      <c r="J95" s="358"/>
      <c r="K95" s="358"/>
      <c r="L95" s="358"/>
      <c r="M95" s="358"/>
      <c r="N95" s="358"/>
      <c r="O95" s="358"/>
      <c r="P95" s="359"/>
    </row>
    <row r="96" spans="2:16" ht="12.75" customHeight="1" x14ac:dyDescent="0.25">
      <c r="B96" s="356"/>
      <c r="C96" s="829" t="s">
        <v>565</v>
      </c>
      <c r="D96" s="830"/>
      <c r="E96" s="830"/>
      <c r="F96" s="830"/>
      <c r="G96" s="830"/>
      <c r="H96" s="781"/>
      <c r="I96" s="358"/>
      <c r="J96" s="358"/>
      <c r="K96" s="358"/>
      <c r="L96" s="358"/>
      <c r="M96" s="358"/>
      <c r="N96" s="358"/>
      <c r="O96" s="358"/>
      <c r="P96" s="359"/>
    </row>
    <row r="97" spans="2:16" x14ac:dyDescent="0.25">
      <c r="B97" s="356"/>
      <c r="C97" s="819" t="s">
        <v>520</v>
      </c>
      <c r="D97" s="820" t="s">
        <v>511</v>
      </c>
      <c r="E97" s="821"/>
      <c r="F97" s="818" t="s">
        <v>512</v>
      </c>
      <c r="G97" s="822" t="s">
        <v>513</v>
      </c>
      <c r="H97" s="831" t="s">
        <v>514</v>
      </c>
      <c r="I97" s="358"/>
      <c r="J97" s="358"/>
      <c r="K97" s="358"/>
      <c r="L97" s="358"/>
      <c r="M97" s="358"/>
      <c r="N97" s="358"/>
      <c r="O97" s="358"/>
      <c r="P97" s="359"/>
    </row>
    <row r="98" spans="2:16" x14ac:dyDescent="0.25">
      <c r="B98" s="356"/>
      <c r="C98" s="819"/>
      <c r="D98" s="374" t="s">
        <v>517</v>
      </c>
      <c r="E98" s="204" t="s">
        <v>518</v>
      </c>
      <c r="F98" s="818"/>
      <c r="G98" s="822"/>
      <c r="H98" s="832"/>
      <c r="I98" s="358"/>
      <c r="J98" s="358"/>
      <c r="K98" s="358"/>
      <c r="L98" s="358"/>
      <c r="M98" s="358"/>
      <c r="N98" s="358"/>
      <c r="O98" s="358"/>
      <c r="P98" s="359"/>
    </row>
    <row r="99" spans="2:16" ht="11.25" customHeight="1" x14ac:dyDescent="0.25">
      <c r="B99" s="356"/>
      <c r="C99" s="373" t="s">
        <v>58</v>
      </c>
      <c r="D99" s="195">
        <v>13</v>
      </c>
      <c r="E99" s="197">
        <v>8</v>
      </c>
      <c r="F99" s="369">
        <v>493</v>
      </c>
      <c r="G99" s="376">
        <v>97367</v>
      </c>
      <c r="H99" s="354">
        <v>3371</v>
      </c>
      <c r="I99" s="358"/>
      <c r="J99" s="358"/>
      <c r="K99" s="358"/>
      <c r="L99" s="358"/>
      <c r="M99" s="358"/>
      <c r="N99" s="358"/>
      <c r="O99" s="358"/>
      <c r="P99" s="359"/>
    </row>
    <row r="100" spans="2:16" ht="11.25" customHeight="1" x14ac:dyDescent="0.25">
      <c r="B100" s="356"/>
      <c r="C100" s="373" t="s">
        <v>59</v>
      </c>
      <c r="D100" s="195">
        <v>16</v>
      </c>
      <c r="E100" s="197">
        <v>4</v>
      </c>
      <c r="F100" s="369">
        <v>341</v>
      </c>
      <c r="G100" s="376">
        <v>93982</v>
      </c>
      <c r="H100" s="354">
        <v>1439</v>
      </c>
      <c r="I100" s="358"/>
      <c r="J100" s="358"/>
      <c r="K100" s="358"/>
      <c r="L100" s="358"/>
      <c r="M100" s="358"/>
      <c r="N100" s="358"/>
      <c r="O100" s="358"/>
      <c r="P100" s="359"/>
    </row>
    <row r="101" spans="2:16" ht="11.25" customHeight="1" x14ac:dyDescent="0.25">
      <c r="B101" s="356"/>
      <c r="C101" s="373" t="s">
        <v>60</v>
      </c>
      <c r="D101" s="195">
        <v>16</v>
      </c>
      <c r="E101" s="197">
        <v>3</v>
      </c>
      <c r="F101" s="375">
        <v>1009</v>
      </c>
      <c r="G101" s="376">
        <v>82737</v>
      </c>
      <c r="H101" s="354">
        <v>1182</v>
      </c>
      <c r="I101" s="358"/>
      <c r="J101" s="358"/>
      <c r="K101" s="358"/>
      <c r="L101" s="358"/>
      <c r="M101" s="358"/>
      <c r="N101" s="358"/>
      <c r="O101" s="358"/>
      <c r="P101" s="359"/>
    </row>
    <row r="102" spans="2:16" ht="11.25" customHeight="1" x14ac:dyDescent="0.25">
      <c r="B102" s="356"/>
      <c r="C102" s="373" t="s">
        <v>212</v>
      </c>
      <c r="D102" s="195">
        <v>4</v>
      </c>
      <c r="E102" s="197">
        <v>0</v>
      </c>
      <c r="F102" s="369">
        <v>438</v>
      </c>
      <c r="G102" s="376">
        <v>40612</v>
      </c>
      <c r="H102" s="198">
        <v>721</v>
      </c>
      <c r="I102" s="358"/>
      <c r="J102" s="358"/>
      <c r="K102" s="358"/>
      <c r="L102" s="358"/>
      <c r="M102" s="358"/>
      <c r="N102" s="358"/>
      <c r="O102" s="358"/>
      <c r="P102" s="359"/>
    </row>
    <row r="103" spans="2:16" ht="11.25" customHeight="1" x14ac:dyDescent="0.25">
      <c r="B103" s="356"/>
      <c r="C103" s="373" t="s">
        <v>62</v>
      </c>
      <c r="D103" s="195">
        <v>5</v>
      </c>
      <c r="E103" s="197">
        <v>1</v>
      </c>
      <c r="F103" s="369">
        <v>732</v>
      </c>
      <c r="G103" s="376">
        <v>48627</v>
      </c>
      <c r="H103" s="198">
        <v>536</v>
      </c>
      <c r="I103" s="358"/>
      <c r="J103" s="358"/>
      <c r="K103" s="358"/>
      <c r="L103" s="358"/>
      <c r="M103" s="358"/>
      <c r="N103" s="358"/>
      <c r="O103" s="358"/>
      <c r="P103" s="359"/>
    </row>
    <row r="104" spans="2:16" ht="11.25" customHeight="1" x14ac:dyDescent="0.25">
      <c r="B104" s="356"/>
      <c r="C104" s="367" t="s">
        <v>45</v>
      </c>
      <c r="D104" s="199">
        <v>54</v>
      </c>
      <c r="E104" s="201">
        <v>16</v>
      </c>
      <c r="F104" s="377">
        <v>3012</v>
      </c>
      <c r="G104" s="378">
        <v>363325</v>
      </c>
      <c r="H104" s="355">
        <v>7249</v>
      </c>
      <c r="I104" s="358"/>
      <c r="J104" s="358"/>
      <c r="K104" s="358"/>
      <c r="L104" s="358"/>
      <c r="M104" s="358"/>
      <c r="N104" s="358"/>
      <c r="O104" s="358"/>
      <c r="P104" s="359"/>
    </row>
    <row r="105" spans="2:16" x14ac:dyDescent="0.25">
      <c r="B105" s="356"/>
      <c r="C105" s="357"/>
      <c r="D105" s="358"/>
      <c r="E105" s="358"/>
      <c r="F105" s="358"/>
      <c r="G105" s="358"/>
      <c r="H105" s="358"/>
      <c r="I105" s="358"/>
      <c r="J105" s="358"/>
      <c r="K105" s="358"/>
      <c r="L105" s="358"/>
      <c r="M105" s="358"/>
      <c r="N105" s="358"/>
      <c r="O105" s="358"/>
      <c r="P105" s="359"/>
    </row>
    <row r="106" spans="2:16" x14ac:dyDescent="0.25">
      <c r="B106" s="356"/>
      <c r="C106" s="357"/>
      <c r="D106" s="358"/>
      <c r="E106" s="358"/>
      <c r="F106" s="358"/>
      <c r="G106" s="358"/>
      <c r="H106" s="358"/>
      <c r="I106" s="358"/>
      <c r="J106" s="358"/>
      <c r="K106" s="358"/>
      <c r="L106" s="358"/>
      <c r="M106" s="358"/>
      <c r="N106" s="358"/>
      <c r="O106" s="358"/>
      <c r="P106" s="359"/>
    </row>
    <row r="107" spans="2:16" ht="12.75" customHeight="1" x14ac:dyDescent="0.25">
      <c r="B107" s="356"/>
      <c r="C107" s="732" t="s">
        <v>571</v>
      </c>
      <c r="D107" s="732"/>
      <c r="E107" s="732"/>
      <c r="F107" s="732"/>
      <c r="G107" s="732"/>
      <c r="H107" s="732"/>
      <c r="I107" s="732"/>
      <c r="J107" s="358"/>
      <c r="K107" s="358"/>
      <c r="L107" s="358"/>
      <c r="M107" s="358"/>
      <c r="N107" s="358"/>
      <c r="O107" s="358"/>
      <c r="P107" s="359"/>
    </row>
    <row r="108" spans="2:16" ht="16.5" customHeight="1" x14ac:dyDescent="0.25">
      <c r="B108" s="356"/>
      <c r="C108" s="204" t="s">
        <v>554</v>
      </c>
      <c r="D108" s="205" t="s">
        <v>58</v>
      </c>
      <c r="E108" s="206" t="s">
        <v>59</v>
      </c>
      <c r="F108" s="206" t="s">
        <v>60</v>
      </c>
      <c r="G108" s="206" t="s">
        <v>212</v>
      </c>
      <c r="H108" s="206" t="s">
        <v>62</v>
      </c>
      <c r="I108" s="206" t="s">
        <v>35</v>
      </c>
      <c r="J108" s="358"/>
      <c r="K108" s="358"/>
      <c r="L108" s="358"/>
      <c r="M108" s="358"/>
      <c r="N108" s="358"/>
      <c r="O108" s="358"/>
      <c r="P108" s="359"/>
    </row>
    <row r="109" spans="2:16" ht="12.75" customHeight="1" x14ac:dyDescent="0.25">
      <c r="B109" s="356"/>
      <c r="C109" s="304" t="s">
        <v>1691</v>
      </c>
      <c r="D109" s="198">
        <v>277</v>
      </c>
      <c r="E109" s="305">
        <v>324</v>
      </c>
      <c r="F109" s="305">
        <v>477</v>
      </c>
      <c r="G109" s="305">
        <v>206</v>
      </c>
      <c r="H109" s="305">
        <v>243</v>
      </c>
      <c r="I109" s="305">
        <v>1527</v>
      </c>
      <c r="J109" s="358"/>
      <c r="K109" s="358"/>
      <c r="L109" s="358"/>
      <c r="M109" s="358"/>
      <c r="N109" s="358"/>
      <c r="O109" s="358"/>
      <c r="P109" s="359"/>
    </row>
    <row r="110" spans="2:16" ht="12.75" customHeight="1" x14ac:dyDescent="0.25">
      <c r="B110" s="356"/>
      <c r="C110" s="304" t="s">
        <v>1692</v>
      </c>
      <c r="D110" s="198">
        <v>714</v>
      </c>
      <c r="E110" s="305">
        <v>675</v>
      </c>
      <c r="F110" s="305">
        <v>487</v>
      </c>
      <c r="G110" s="305">
        <v>195</v>
      </c>
      <c r="H110" s="305">
        <v>223</v>
      </c>
      <c r="I110" s="305">
        <v>2294</v>
      </c>
      <c r="J110" s="358"/>
      <c r="K110" s="358"/>
      <c r="L110" s="358"/>
      <c r="M110" s="358"/>
      <c r="N110" s="358"/>
      <c r="O110" s="358"/>
      <c r="P110" s="359"/>
    </row>
    <row r="111" spans="2:16" ht="12.75" customHeight="1" x14ac:dyDescent="0.25">
      <c r="B111" s="356"/>
      <c r="C111" s="304" t="s">
        <v>555</v>
      </c>
      <c r="D111" s="198">
        <v>236</v>
      </c>
      <c r="E111" s="305">
        <v>305</v>
      </c>
      <c r="F111" s="305">
        <v>415</v>
      </c>
      <c r="G111" s="305">
        <v>186</v>
      </c>
      <c r="H111" s="305">
        <v>217</v>
      </c>
      <c r="I111" s="305">
        <v>1359</v>
      </c>
      <c r="J111" s="358"/>
      <c r="K111" s="358"/>
      <c r="L111" s="358"/>
      <c r="M111" s="358"/>
      <c r="N111" s="358"/>
      <c r="O111" s="358"/>
      <c r="P111" s="359"/>
    </row>
    <row r="112" spans="2:16" ht="12.75" customHeight="1" x14ac:dyDescent="0.25">
      <c r="B112" s="356"/>
      <c r="C112" s="304" t="s">
        <v>556</v>
      </c>
      <c r="D112" s="198">
        <v>263</v>
      </c>
      <c r="E112" s="305">
        <v>242</v>
      </c>
      <c r="F112" s="305">
        <v>539</v>
      </c>
      <c r="G112" s="305">
        <v>248</v>
      </c>
      <c r="H112" s="305">
        <v>51</v>
      </c>
      <c r="I112" s="305">
        <v>1343</v>
      </c>
      <c r="J112" s="358"/>
      <c r="K112" s="358"/>
      <c r="L112" s="358"/>
      <c r="M112" s="358"/>
      <c r="N112" s="358"/>
      <c r="O112" s="358"/>
      <c r="P112" s="359"/>
    </row>
    <row r="113" spans="2:16" ht="12.75" customHeight="1" x14ac:dyDescent="0.25">
      <c r="B113" s="356"/>
      <c r="C113" s="304" t="s">
        <v>557</v>
      </c>
      <c r="D113" s="198">
        <v>7</v>
      </c>
      <c r="E113" s="305">
        <v>1</v>
      </c>
      <c r="F113" s="305">
        <v>0</v>
      </c>
      <c r="G113" s="305">
        <v>0</v>
      </c>
      <c r="H113" s="305">
        <v>1</v>
      </c>
      <c r="I113" s="305">
        <v>9</v>
      </c>
      <c r="J113" s="358"/>
      <c r="K113" s="358"/>
      <c r="L113" s="358"/>
      <c r="M113" s="358"/>
      <c r="N113" s="358"/>
      <c r="O113" s="358"/>
      <c r="P113" s="359"/>
    </row>
    <row r="114" spans="2:16" ht="12.75" customHeight="1" x14ac:dyDescent="0.25">
      <c r="B114" s="356"/>
      <c r="C114" s="304" t="s">
        <v>558</v>
      </c>
      <c r="D114" s="198">
        <v>41</v>
      </c>
      <c r="E114" s="305">
        <v>127</v>
      </c>
      <c r="F114" s="305">
        <v>166</v>
      </c>
      <c r="G114" s="305">
        <v>96</v>
      </c>
      <c r="H114" s="305">
        <v>97</v>
      </c>
      <c r="I114" s="305">
        <v>527</v>
      </c>
      <c r="J114" s="358"/>
      <c r="K114" s="358"/>
      <c r="L114" s="358"/>
      <c r="M114" s="358"/>
      <c r="N114" s="358"/>
      <c r="O114" s="358"/>
      <c r="P114" s="359"/>
    </row>
    <row r="115" spans="2:16" ht="12.75" customHeight="1" x14ac:dyDescent="0.25">
      <c r="B115" s="356"/>
      <c r="C115" s="304" t="s">
        <v>1690</v>
      </c>
      <c r="D115" s="198">
        <v>1282</v>
      </c>
      <c r="E115" s="305">
        <v>1583</v>
      </c>
      <c r="F115" s="305">
        <v>736</v>
      </c>
      <c r="G115" s="305">
        <v>310</v>
      </c>
      <c r="H115" s="305">
        <v>158</v>
      </c>
      <c r="I115" s="305">
        <v>4069</v>
      </c>
      <c r="J115" s="358"/>
      <c r="K115" s="358"/>
      <c r="L115" s="358"/>
      <c r="M115" s="358"/>
      <c r="N115" s="358"/>
      <c r="O115" s="358"/>
      <c r="P115" s="359"/>
    </row>
    <row r="116" spans="2:16" ht="12.75" customHeight="1" x14ac:dyDescent="0.25">
      <c r="B116" s="356"/>
      <c r="C116" s="304" t="s">
        <v>559</v>
      </c>
      <c r="D116" s="198">
        <v>6681</v>
      </c>
      <c r="E116" s="305">
        <v>6433</v>
      </c>
      <c r="F116" s="305">
        <v>5691</v>
      </c>
      <c r="G116" s="305">
        <v>2722</v>
      </c>
      <c r="H116" s="305">
        <v>3217</v>
      </c>
      <c r="I116" s="305">
        <v>24744</v>
      </c>
      <c r="J116" s="358"/>
      <c r="K116" s="358"/>
      <c r="L116" s="358"/>
      <c r="M116" s="358"/>
      <c r="N116" s="358"/>
      <c r="O116" s="358"/>
      <c r="P116" s="359"/>
    </row>
    <row r="117" spans="2:16" ht="12.75" customHeight="1" x14ac:dyDescent="0.25">
      <c r="B117" s="356"/>
      <c r="C117" s="304" t="s">
        <v>560</v>
      </c>
      <c r="D117" s="198">
        <v>527</v>
      </c>
      <c r="E117" s="305">
        <v>507</v>
      </c>
      <c r="F117" s="305">
        <v>449</v>
      </c>
      <c r="G117" s="305">
        <v>215</v>
      </c>
      <c r="H117" s="305">
        <v>254</v>
      </c>
      <c r="I117" s="305">
        <v>1952</v>
      </c>
      <c r="J117" s="358"/>
      <c r="K117" s="358"/>
      <c r="L117" s="358"/>
      <c r="M117" s="358"/>
      <c r="N117" s="358"/>
      <c r="O117" s="358"/>
      <c r="P117" s="359"/>
    </row>
    <row r="118" spans="2:16" ht="12.75" customHeight="1" x14ac:dyDescent="0.25">
      <c r="B118" s="356"/>
      <c r="C118" s="304" t="s">
        <v>561</v>
      </c>
      <c r="D118" s="198">
        <v>3084</v>
      </c>
      <c r="E118" s="305">
        <v>2969</v>
      </c>
      <c r="F118" s="305">
        <v>2627</v>
      </c>
      <c r="G118" s="305">
        <v>1256</v>
      </c>
      <c r="H118" s="305">
        <v>1485</v>
      </c>
      <c r="I118" s="305">
        <v>11421</v>
      </c>
      <c r="J118" s="358"/>
      <c r="K118" s="358"/>
      <c r="L118" s="358"/>
      <c r="M118" s="358"/>
      <c r="N118" s="358"/>
      <c r="O118" s="358"/>
      <c r="P118" s="359"/>
    </row>
    <row r="119" spans="2:16" ht="12.75" customHeight="1" x14ac:dyDescent="0.25">
      <c r="B119" s="356"/>
      <c r="C119" s="304" t="s">
        <v>562</v>
      </c>
      <c r="D119" s="198">
        <v>2944</v>
      </c>
      <c r="E119" s="305">
        <v>2835</v>
      </c>
      <c r="F119" s="305">
        <v>2508</v>
      </c>
      <c r="G119" s="305">
        <v>1200</v>
      </c>
      <c r="H119" s="305">
        <v>1418</v>
      </c>
      <c r="I119" s="305">
        <v>10905</v>
      </c>
      <c r="J119" s="358"/>
      <c r="K119" s="358"/>
      <c r="L119" s="358"/>
      <c r="M119" s="358"/>
      <c r="N119" s="358"/>
      <c r="O119" s="358"/>
      <c r="P119" s="359"/>
    </row>
    <row r="120" spans="2:16" x14ac:dyDescent="0.25">
      <c r="B120" s="356"/>
      <c r="C120" s="357"/>
      <c r="D120" s="358"/>
      <c r="E120" s="358"/>
      <c r="F120" s="358"/>
      <c r="G120" s="358"/>
      <c r="H120" s="358"/>
      <c r="I120" s="358"/>
      <c r="J120" s="358"/>
      <c r="K120" s="358"/>
      <c r="L120" s="358"/>
      <c r="M120" s="358"/>
      <c r="N120" s="358"/>
      <c r="O120" s="358"/>
      <c r="P120" s="359"/>
    </row>
    <row r="121" spans="2:16" ht="12" thickBot="1" x14ac:dyDescent="0.25">
      <c r="B121" s="634" t="s">
        <v>1577</v>
      </c>
      <c r="C121" s="360"/>
      <c r="D121" s="361"/>
      <c r="E121" s="361"/>
      <c r="F121" s="361"/>
      <c r="G121" s="361"/>
      <c r="H121" s="361"/>
      <c r="I121" s="361"/>
      <c r="J121" s="361"/>
      <c r="K121" s="361"/>
      <c r="L121" s="361"/>
      <c r="M121" s="361"/>
      <c r="N121" s="361"/>
      <c r="O121" s="361"/>
      <c r="P121" s="362"/>
    </row>
  </sheetData>
  <mergeCells count="56">
    <mergeCell ref="B2:G2"/>
    <mergeCell ref="C96:H96"/>
    <mergeCell ref="H97:H98"/>
    <mergeCell ref="C85:C86"/>
    <mergeCell ref="C72:C74"/>
    <mergeCell ref="C84:O84"/>
    <mergeCell ref="G73:G74"/>
    <mergeCell ref="H73:H74"/>
    <mergeCell ref="I73:I74"/>
    <mergeCell ref="C4:E4"/>
    <mergeCell ref="C14:E14"/>
    <mergeCell ref="C27:J27"/>
    <mergeCell ref="C41:H41"/>
    <mergeCell ref="C56:I56"/>
    <mergeCell ref="C71:O71"/>
    <mergeCell ref="L85:M85"/>
    <mergeCell ref="C107:I107"/>
    <mergeCell ref="B25:K25"/>
    <mergeCell ref="B39:I39"/>
    <mergeCell ref="B54:J54"/>
    <mergeCell ref="B69:P69"/>
    <mergeCell ref="J73:J74"/>
    <mergeCell ref="K73:K74"/>
    <mergeCell ref="D72:E72"/>
    <mergeCell ref="F72:G72"/>
    <mergeCell ref="H72:I72"/>
    <mergeCell ref="K72:O72"/>
    <mergeCell ref="N73:O73"/>
    <mergeCell ref="L73:M73"/>
    <mergeCell ref="D73:D74"/>
    <mergeCell ref="E73:E74"/>
    <mergeCell ref="F73:F74"/>
    <mergeCell ref="N85:O85"/>
    <mergeCell ref="C97:C98"/>
    <mergeCell ref="D97:E97"/>
    <mergeCell ref="F97:F98"/>
    <mergeCell ref="G97:G98"/>
    <mergeCell ref="D85:E85"/>
    <mergeCell ref="F85:G85"/>
    <mergeCell ref="H85:I85"/>
    <mergeCell ref="J85:K85"/>
    <mergeCell ref="C42:C43"/>
    <mergeCell ref="D42:D43"/>
    <mergeCell ref="E42:G42"/>
    <mergeCell ref="H42:H43"/>
    <mergeCell ref="C57:C58"/>
    <mergeCell ref="D57:E57"/>
    <mergeCell ref="F57:F58"/>
    <mergeCell ref="G57:G58"/>
    <mergeCell ref="H57:I57"/>
    <mergeCell ref="J28:J29"/>
    <mergeCell ref="C28:C29"/>
    <mergeCell ref="D28:E28"/>
    <mergeCell ref="F28:G28"/>
    <mergeCell ref="H28:H29"/>
    <mergeCell ref="I28:I2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B1:T105"/>
  <sheetViews>
    <sheetView zoomScale="70" zoomScaleNormal="70" workbookViewId="0">
      <selection activeCell="M6" sqref="M6"/>
    </sheetView>
  </sheetViews>
  <sheetFormatPr defaultRowHeight="11.25" x14ac:dyDescent="0.2"/>
  <cols>
    <col min="1" max="2" width="9.140625" style="12"/>
    <col min="3" max="3" width="25" style="12" customWidth="1"/>
    <col min="4" max="7" width="14.28515625" style="24" customWidth="1"/>
    <col min="8" max="8" width="9.140625" style="12"/>
    <col min="9" max="9" width="27" style="12" customWidth="1"/>
    <col min="10" max="13" width="13.7109375" style="12" customWidth="1"/>
    <col min="14" max="14" width="8.7109375" style="12" customWidth="1"/>
    <col min="15" max="15" width="22" style="12" bestFit="1" customWidth="1"/>
    <col min="16" max="19" width="16" style="12" customWidth="1"/>
    <col min="20" max="16384" width="9.140625" style="12"/>
  </cols>
  <sheetData>
    <row r="1" spans="2:8" ht="15.75" x14ac:dyDescent="0.2">
      <c r="B1" s="745" t="s">
        <v>48</v>
      </c>
      <c r="C1" s="746"/>
      <c r="D1" s="746"/>
      <c r="E1" s="746"/>
      <c r="F1" s="746"/>
      <c r="G1" s="746"/>
      <c r="H1" s="747"/>
    </row>
    <row r="2" spans="2:8" x14ac:dyDescent="0.2">
      <c r="B2" s="64"/>
      <c r="C2" s="73"/>
      <c r="D2" s="74"/>
      <c r="E2" s="74"/>
      <c r="F2" s="74"/>
      <c r="G2" s="74"/>
      <c r="H2" s="66"/>
    </row>
    <row r="3" spans="2:8" s="24" customFormat="1" ht="12.75" customHeight="1" x14ac:dyDescent="0.25">
      <c r="B3" s="106"/>
      <c r="C3" s="19" t="s">
        <v>46</v>
      </c>
      <c r="D3" s="50">
        <v>2015</v>
      </c>
      <c r="E3" s="51">
        <v>2016</v>
      </c>
      <c r="F3" s="51">
        <v>2017</v>
      </c>
      <c r="G3" s="51">
        <v>2018</v>
      </c>
      <c r="H3" s="108"/>
    </row>
    <row r="4" spans="2:8" s="24" customFormat="1" ht="12.75" customHeight="1" x14ac:dyDescent="0.25">
      <c r="B4" s="106"/>
      <c r="C4" s="136" t="s">
        <v>1</v>
      </c>
      <c r="D4" s="155">
        <v>182360</v>
      </c>
      <c r="E4" s="154">
        <v>178557</v>
      </c>
      <c r="F4" s="154">
        <v>174134</v>
      </c>
      <c r="G4" s="154">
        <v>177032</v>
      </c>
      <c r="H4" s="108"/>
    </row>
    <row r="5" spans="2:8" s="24" customFormat="1" ht="12.75" customHeight="1" x14ac:dyDescent="0.25">
      <c r="B5" s="106"/>
      <c r="C5" s="136" t="s">
        <v>2</v>
      </c>
      <c r="D5" s="155">
        <v>48220</v>
      </c>
      <c r="E5" s="154">
        <v>48104</v>
      </c>
      <c r="F5" s="154">
        <v>54370</v>
      </c>
      <c r="G5" s="154">
        <v>51838</v>
      </c>
      <c r="H5" s="108"/>
    </row>
    <row r="6" spans="2:8" s="24" customFormat="1" ht="12.75" customHeight="1" x14ac:dyDescent="0.25">
      <c r="B6" s="106"/>
      <c r="C6" s="105" t="s">
        <v>47</v>
      </c>
      <c r="D6" s="103">
        <f t="shared" ref="D6:F6" si="0">SUM(D4:D5)</f>
        <v>230580</v>
      </c>
      <c r="E6" s="101">
        <f t="shared" si="0"/>
        <v>226661</v>
      </c>
      <c r="F6" s="101">
        <f t="shared" si="0"/>
        <v>228504</v>
      </c>
      <c r="G6" s="101">
        <f t="shared" ref="G6" si="1">SUM(G4:G5)</f>
        <v>228870</v>
      </c>
      <c r="H6" s="108"/>
    </row>
    <row r="7" spans="2:8" s="24" customFormat="1" ht="12.75" customHeight="1" x14ac:dyDescent="0.25">
      <c r="B7" s="106"/>
      <c r="C7" s="74"/>
      <c r="D7" s="74"/>
      <c r="E7" s="74"/>
      <c r="F7" s="74"/>
      <c r="G7" s="74"/>
      <c r="H7" s="108"/>
    </row>
    <row r="8" spans="2:8" s="24" customFormat="1" ht="12.75" customHeight="1" x14ac:dyDescent="0.25">
      <c r="B8" s="106"/>
      <c r="C8" s="74"/>
      <c r="D8" s="74"/>
      <c r="E8" s="74"/>
      <c r="F8" s="74"/>
      <c r="G8" s="74"/>
      <c r="H8" s="108"/>
    </row>
    <row r="9" spans="2:8" s="24" customFormat="1" ht="12.75" customHeight="1" x14ac:dyDescent="0.25">
      <c r="B9" s="106"/>
      <c r="C9" s="19" t="s">
        <v>3</v>
      </c>
      <c r="D9" s="50">
        <v>2015</v>
      </c>
      <c r="E9" s="51">
        <v>2016</v>
      </c>
      <c r="F9" s="51">
        <v>2017</v>
      </c>
      <c r="G9" s="51">
        <v>2018</v>
      </c>
      <c r="H9" s="108"/>
    </row>
    <row r="10" spans="2:8" s="24" customFormat="1" ht="12.75" customHeight="1" x14ac:dyDescent="0.25">
      <c r="B10" s="106"/>
      <c r="C10" s="136" t="s">
        <v>1</v>
      </c>
      <c r="D10" s="155">
        <v>655794718.95799994</v>
      </c>
      <c r="E10" s="154">
        <v>658163593.421</v>
      </c>
      <c r="F10" s="154">
        <v>670305392.51999998</v>
      </c>
      <c r="G10" s="154">
        <v>691964912.46000004</v>
      </c>
      <c r="H10" s="108"/>
    </row>
    <row r="11" spans="2:8" s="24" customFormat="1" ht="12.75" customHeight="1" x14ac:dyDescent="0.25">
      <c r="B11" s="106"/>
      <c r="C11" s="136" t="s">
        <v>2</v>
      </c>
      <c r="D11" s="155">
        <v>78097694.5</v>
      </c>
      <c r="E11" s="154">
        <v>80533642.859999999</v>
      </c>
      <c r="F11" s="154">
        <v>94449582.689999998</v>
      </c>
      <c r="G11" s="154">
        <v>87721062.010000005</v>
      </c>
      <c r="H11" s="108"/>
    </row>
    <row r="12" spans="2:8" s="24" customFormat="1" ht="12.75" customHeight="1" x14ac:dyDescent="0.25">
      <c r="B12" s="106"/>
      <c r="C12" s="105" t="s">
        <v>47</v>
      </c>
      <c r="D12" s="103">
        <f t="shared" ref="D12:F12" si="2">SUM(D10:D11)</f>
        <v>733892413.45799994</v>
      </c>
      <c r="E12" s="101">
        <f t="shared" si="2"/>
        <v>738697236.28100002</v>
      </c>
      <c r="F12" s="101">
        <f t="shared" si="2"/>
        <v>764754975.21000004</v>
      </c>
      <c r="G12" s="101">
        <f t="shared" ref="G12" si="3">SUM(G10:G11)</f>
        <v>779685974.47000003</v>
      </c>
      <c r="H12" s="108"/>
    </row>
    <row r="13" spans="2:8" s="167" customFormat="1" ht="12.75" customHeight="1" x14ac:dyDescent="0.25">
      <c r="B13" s="109"/>
      <c r="C13" s="96"/>
      <c r="D13" s="168"/>
      <c r="E13" s="168"/>
      <c r="F13" s="168"/>
      <c r="G13" s="168"/>
      <c r="H13" s="587"/>
    </row>
    <row r="14" spans="2:8" ht="12" thickBot="1" x14ac:dyDescent="0.25">
      <c r="B14" s="634" t="s">
        <v>1653</v>
      </c>
      <c r="C14" s="76"/>
      <c r="D14" s="77"/>
      <c r="E14" s="77"/>
      <c r="F14" s="77"/>
      <c r="G14" s="77"/>
      <c r="H14" s="72"/>
    </row>
    <row r="17" spans="2:20" ht="15.75" x14ac:dyDescent="0.2">
      <c r="B17" s="745" t="s">
        <v>88</v>
      </c>
      <c r="C17" s="746"/>
      <c r="D17" s="746"/>
      <c r="E17" s="746"/>
      <c r="F17" s="746"/>
      <c r="G17" s="746"/>
      <c r="H17" s="746"/>
      <c r="I17" s="746"/>
      <c r="J17" s="746"/>
      <c r="K17" s="746"/>
      <c r="L17" s="746"/>
      <c r="M17" s="746"/>
      <c r="N17" s="746"/>
      <c r="O17" s="746"/>
      <c r="P17" s="746"/>
      <c r="Q17" s="746"/>
      <c r="R17" s="746"/>
      <c r="S17" s="746"/>
      <c r="T17" s="747"/>
    </row>
    <row r="18" spans="2:20" ht="12.75" customHeight="1" x14ac:dyDescent="0.2">
      <c r="B18" s="64"/>
      <c r="C18" s="97"/>
      <c r="D18" s="97"/>
      <c r="E18" s="97"/>
      <c r="F18" s="97"/>
      <c r="G18" s="97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66"/>
    </row>
    <row r="19" spans="2:20" x14ac:dyDescent="0.2">
      <c r="B19" s="64"/>
      <c r="C19" s="708" t="s">
        <v>215</v>
      </c>
      <c r="D19" s="709"/>
      <c r="E19" s="709"/>
      <c r="F19" s="709"/>
      <c r="G19" s="710"/>
      <c r="H19" s="73"/>
      <c r="I19" s="708" t="s">
        <v>215</v>
      </c>
      <c r="J19" s="709"/>
      <c r="K19" s="709"/>
      <c r="L19" s="709"/>
      <c r="M19" s="710"/>
      <c r="N19" s="73"/>
      <c r="O19" s="738" t="s">
        <v>213</v>
      </c>
      <c r="P19" s="738"/>
      <c r="Q19" s="738"/>
      <c r="R19" s="738"/>
      <c r="S19" s="738"/>
      <c r="T19" s="66"/>
    </row>
    <row r="20" spans="2:20" x14ac:dyDescent="0.2">
      <c r="B20" s="64"/>
      <c r="C20" s="49"/>
      <c r="D20" s="50">
        <v>2015</v>
      </c>
      <c r="E20" s="51">
        <v>2016</v>
      </c>
      <c r="F20" s="51">
        <v>2017</v>
      </c>
      <c r="G20" s="51">
        <v>2018</v>
      </c>
      <c r="H20" s="73"/>
      <c r="I20" s="49"/>
      <c r="J20" s="50">
        <v>2015</v>
      </c>
      <c r="K20" s="51">
        <v>2016</v>
      </c>
      <c r="L20" s="51">
        <v>2017</v>
      </c>
      <c r="M20" s="51">
        <v>2018</v>
      </c>
      <c r="N20" s="73"/>
      <c r="O20" s="19"/>
      <c r="P20" s="50">
        <v>2015</v>
      </c>
      <c r="Q20" s="51">
        <v>2016</v>
      </c>
      <c r="R20" s="51">
        <v>2017</v>
      </c>
      <c r="S20" s="51">
        <v>2018</v>
      </c>
      <c r="T20" s="66"/>
    </row>
    <row r="21" spans="2:20" x14ac:dyDescent="0.2">
      <c r="B21" s="64"/>
      <c r="C21" s="88" t="s">
        <v>20</v>
      </c>
      <c r="D21" s="102">
        <v>30185</v>
      </c>
      <c r="E21" s="95">
        <v>30182</v>
      </c>
      <c r="F21" s="95">
        <v>32108</v>
      </c>
      <c r="G21" s="95">
        <v>31867</v>
      </c>
      <c r="H21" s="73"/>
      <c r="I21" s="88" t="s">
        <v>20</v>
      </c>
      <c r="J21" s="102">
        <v>30185</v>
      </c>
      <c r="K21" s="95">
        <v>30182</v>
      </c>
      <c r="L21" s="95">
        <v>32108</v>
      </c>
      <c r="M21" s="95">
        <v>31867</v>
      </c>
      <c r="N21" s="73"/>
      <c r="O21" s="141" t="s">
        <v>45</v>
      </c>
      <c r="P21" s="102">
        <f>SUM(P22:P26)</f>
        <v>28047</v>
      </c>
      <c r="Q21" s="95">
        <f t="shared" ref="Q21:S21" si="4">SUM(Q22:Q26)</f>
        <v>27948</v>
      </c>
      <c r="R21" s="95">
        <f t="shared" si="4"/>
        <v>30052</v>
      </c>
      <c r="S21" s="95">
        <f t="shared" si="4"/>
        <v>30577</v>
      </c>
      <c r="T21" s="66"/>
    </row>
    <row r="22" spans="2:20" x14ac:dyDescent="0.2">
      <c r="B22" s="64"/>
      <c r="C22" s="88" t="s">
        <v>21</v>
      </c>
      <c r="D22" s="102">
        <v>44956</v>
      </c>
      <c r="E22" s="95">
        <v>46056</v>
      </c>
      <c r="F22" s="95">
        <v>47945</v>
      </c>
      <c r="G22" s="95">
        <v>48026</v>
      </c>
      <c r="H22" s="73"/>
      <c r="I22" s="88" t="s">
        <v>21</v>
      </c>
      <c r="J22" s="102">
        <v>44956</v>
      </c>
      <c r="K22" s="95">
        <v>46056</v>
      </c>
      <c r="L22" s="95">
        <v>47945</v>
      </c>
      <c r="M22" s="95">
        <v>48026</v>
      </c>
      <c r="N22" s="73"/>
      <c r="O22" s="104" t="s">
        <v>90</v>
      </c>
      <c r="P22" s="30"/>
      <c r="Q22" s="53"/>
      <c r="R22" s="95">
        <v>431</v>
      </c>
      <c r="S22" s="53">
        <v>747</v>
      </c>
      <c r="T22" s="66"/>
    </row>
    <row r="23" spans="2:20" x14ac:dyDescent="0.2">
      <c r="B23" s="64"/>
      <c r="C23" s="88" t="s">
        <v>22</v>
      </c>
      <c r="D23" s="102">
        <v>6654</v>
      </c>
      <c r="E23" s="95">
        <v>6692</v>
      </c>
      <c r="F23" s="95">
        <v>6629</v>
      </c>
      <c r="G23" s="95">
        <v>8738</v>
      </c>
      <c r="H23" s="73"/>
      <c r="I23" s="88" t="s">
        <v>22</v>
      </c>
      <c r="J23" s="102">
        <v>6654</v>
      </c>
      <c r="K23" s="95">
        <v>6692</v>
      </c>
      <c r="L23" s="95">
        <v>6629</v>
      </c>
      <c r="M23" s="95">
        <v>8738</v>
      </c>
      <c r="N23" s="73"/>
      <c r="O23" s="104" t="s">
        <v>50</v>
      </c>
      <c r="P23" s="102">
        <v>5489</v>
      </c>
      <c r="Q23" s="95">
        <v>6036</v>
      </c>
      <c r="R23" s="95">
        <v>7029</v>
      </c>
      <c r="S23" s="95">
        <v>7645</v>
      </c>
      <c r="T23" s="66"/>
    </row>
    <row r="24" spans="2:20" x14ac:dyDescent="0.2">
      <c r="B24" s="64"/>
      <c r="C24" s="52" t="s">
        <v>45</v>
      </c>
      <c r="D24" s="102">
        <f>SUM(D25:D29)</f>
        <v>148785</v>
      </c>
      <c r="E24" s="95">
        <f t="shared" ref="E24:G24" si="5">SUM(E25:E29)</f>
        <v>143731</v>
      </c>
      <c r="F24" s="95">
        <f t="shared" si="5"/>
        <v>141822</v>
      </c>
      <c r="G24" s="95">
        <f t="shared" si="5"/>
        <v>140239</v>
      </c>
      <c r="H24" s="73"/>
      <c r="I24" s="52" t="s">
        <v>45</v>
      </c>
      <c r="J24" s="102">
        <f>SUM(J25:J29)</f>
        <v>120738</v>
      </c>
      <c r="K24" s="95">
        <f>SUM(K25:K29)</f>
        <v>115783</v>
      </c>
      <c r="L24" s="95">
        <f t="shared" ref="L24:M24" si="6">SUM(L25:L29)</f>
        <v>111770</v>
      </c>
      <c r="M24" s="95">
        <f t="shared" si="6"/>
        <v>109662</v>
      </c>
      <c r="N24" s="73"/>
      <c r="O24" s="104" t="s">
        <v>51</v>
      </c>
      <c r="P24" s="102">
        <v>8776</v>
      </c>
      <c r="Q24" s="95">
        <v>8746</v>
      </c>
      <c r="R24" s="95">
        <v>9084</v>
      </c>
      <c r="S24" s="95">
        <v>8805</v>
      </c>
      <c r="T24" s="66"/>
    </row>
    <row r="25" spans="2:20" x14ac:dyDescent="0.2">
      <c r="B25" s="64"/>
      <c r="C25" s="147" t="s">
        <v>49</v>
      </c>
      <c r="D25" s="102">
        <v>14554</v>
      </c>
      <c r="E25" s="95">
        <v>13221</v>
      </c>
      <c r="F25" s="95">
        <v>11524</v>
      </c>
      <c r="G25" s="95">
        <v>11860</v>
      </c>
      <c r="H25" s="73"/>
      <c r="I25" s="147" t="s">
        <v>49</v>
      </c>
      <c r="J25" s="102">
        <v>14554</v>
      </c>
      <c r="K25" s="95">
        <v>13221</v>
      </c>
      <c r="L25" s="95">
        <v>11093</v>
      </c>
      <c r="M25" s="95">
        <v>11113</v>
      </c>
      <c r="N25" s="73"/>
      <c r="O25" s="104" t="s">
        <v>114</v>
      </c>
      <c r="P25" s="102">
        <v>2867</v>
      </c>
      <c r="Q25" s="95">
        <v>3141</v>
      </c>
      <c r="R25" s="95">
        <v>2780</v>
      </c>
      <c r="S25" s="95">
        <v>2702</v>
      </c>
      <c r="T25" s="66"/>
    </row>
    <row r="26" spans="2:20" x14ac:dyDescent="0.2">
      <c r="B26" s="64"/>
      <c r="C26" s="147" t="s">
        <v>50</v>
      </c>
      <c r="D26" s="102">
        <v>40220</v>
      </c>
      <c r="E26" s="95">
        <v>39057</v>
      </c>
      <c r="F26" s="95">
        <v>39865</v>
      </c>
      <c r="G26" s="95">
        <v>38453</v>
      </c>
      <c r="H26" s="73"/>
      <c r="I26" s="147" t="s">
        <v>50</v>
      </c>
      <c r="J26" s="102">
        <v>34731</v>
      </c>
      <c r="K26" s="95">
        <v>33021</v>
      </c>
      <c r="L26" s="95">
        <v>32836</v>
      </c>
      <c r="M26" s="95">
        <v>30808</v>
      </c>
      <c r="N26" s="73"/>
      <c r="O26" s="104" t="s">
        <v>53</v>
      </c>
      <c r="P26" s="102">
        <v>10915</v>
      </c>
      <c r="Q26" s="95">
        <v>10025</v>
      </c>
      <c r="R26" s="95">
        <v>10728</v>
      </c>
      <c r="S26" s="95">
        <v>10678</v>
      </c>
      <c r="T26" s="66"/>
    </row>
    <row r="27" spans="2:20" x14ac:dyDescent="0.2">
      <c r="B27" s="64"/>
      <c r="C27" s="147" t="s">
        <v>51</v>
      </c>
      <c r="D27" s="102">
        <v>44302</v>
      </c>
      <c r="E27" s="95">
        <v>41994</v>
      </c>
      <c r="F27" s="95">
        <v>40508</v>
      </c>
      <c r="G27" s="95">
        <v>39902</v>
      </c>
      <c r="H27" s="73"/>
      <c r="I27" s="147" t="s">
        <v>51</v>
      </c>
      <c r="J27" s="102">
        <v>35526</v>
      </c>
      <c r="K27" s="95">
        <v>33248</v>
      </c>
      <c r="L27" s="95">
        <v>31424</v>
      </c>
      <c r="M27" s="95">
        <v>31097</v>
      </c>
      <c r="N27" s="73"/>
      <c r="O27" s="105" t="s">
        <v>47</v>
      </c>
      <c r="P27" s="103">
        <f>SUM(P22:P26)</f>
        <v>28047</v>
      </c>
      <c r="Q27" s="101">
        <f t="shared" ref="Q27:S27" si="7">SUM(Q22:Q26)</f>
        <v>27948</v>
      </c>
      <c r="R27" s="101">
        <f t="shared" si="7"/>
        <v>30052</v>
      </c>
      <c r="S27" s="101">
        <f t="shared" si="7"/>
        <v>30577</v>
      </c>
      <c r="T27" s="66"/>
    </row>
    <row r="28" spans="2:20" x14ac:dyDescent="0.2">
      <c r="B28" s="64"/>
      <c r="C28" s="147" t="s">
        <v>52</v>
      </c>
      <c r="D28" s="102">
        <v>17660</v>
      </c>
      <c r="E28" s="95">
        <v>17349</v>
      </c>
      <c r="F28" s="95">
        <v>16652</v>
      </c>
      <c r="G28" s="95">
        <v>16349</v>
      </c>
      <c r="H28" s="73"/>
      <c r="I28" s="147" t="s">
        <v>52</v>
      </c>
      <c r="J28" s="102">
        <v>14793</v>
      </c>
      <c r="K28" s="95">
        <v>14208</v>
      </c>
      <c r="L28" s="95">
        <v>13872</v>
      </c>
      <c r="M28" s="95">
        <v>13647</v>
      </c>
      <c r="N28" s="73"/>
      <c r="O28" s="73"/>
      <c r="P28" s="73"/>
      <c r="Q28" s="73"/>
      <c r="R28" s="92"/>
      <c r="S28" s="73"/>
      <c r="T28" s="66"/>
    </row>
    <row r="29" spans="2:20" x14ac:dyDescent="0.2">
      <c r="B29" s="64"/>
      <c r="C29" s="147" t="s">
        <v>53</v>
      </c>
      <c r="D29" s="102">
        <v>32049</v>
      </c>
      <c r="E29" s="95">
        <v>32110</v>
      </c>
      <c r="F29" s="95">
        <v>33273</v>
      </c>
      <c r="G29" s="95">
        <v>33675</v>
      </c>
      <c r="H29" s="73"/>
      <c r="I29" s="147" t="s">
        <v>53</v>
      </c>
      <c r="J29" s="102">
        <v>21134</v>
      </c>
      <c r="K29" s="95">
        <v>22085</v>
      </c>
      <c r="L29" s="95">
        <v>22545</v>
      </c>
      <c r="M29" s="95">
        <v>22997</v>
      </c>
      <c r="N29" s="73"/>
      <c r="O29" s="73"/>
      <c r="P29" s="73"/>
      <c r="Q29" s="73"/>
      <c r="R29" s="73"/>
      <c r="S29" s="73"/>
      <c r="T29" s="66"/>
    </row>
    <row r="30" spans="2:20" x14ac:dyDescent="0.2">
      <c r="B30" s="64"/>
      <c r="C30" s="56" t="s">
        <v>47</v>
      </c>
      <c r="D30" s="103">
        <f>+D21+D22+D23+D24</f>
        <v>230580</v>
      </c>
      <c r="E30" s="101">
        <f t="shared" ref="E30:G30" si="8">+E21+E22+E23+E24</f>
        <v>226661</v>
      </c>
      <c r="F30" s="101">
        <f t="shared" si="8"/>
        <v>228504</v>
      </c>
      <c r="G30" s="101">
        <f t="shared" si="8"/>
        <v>228870</v>
      </c>
      <c r="H30" s="73"/>
      <c r="I30" s="105" t="s">
        <v>47</v>
      </c>
      <c r="J30" s="103">
        <f>+J21+J22+J23+J24</f>
        <v>202533</v>
      </c>
      <c r="K30" s="101">
        <f>SUM(K21:K24)</f>
        <v>198713</v>
      </c>
      <c r="L30" s="101">
        <f t="shared" ref="L30:M30" si="9">+L21+L22+L23+L24</f>
        <v>198452</v>
      </c>
      <c r="M30" s="101">
        <f t="shared" si="9"/>
        <v>198293</v>
      </c>
      <c r="N30" s="73"/>
      <c r="O30" s="73"/>
      <c r="P30" s="73"/>
      <c r="Q30" s="73"/>
      <c r="R30" s="73"/>
      <c r="S30" s="73"/>
      <c r="T30" s="66"/>
    </row>
    <row r="31" spans="2:20" x14ac:dyDescent="0.2">
      <c r="B31" s="64"/>
      <c r="C31" s="73"/>
      <c r="D31" s="74"/>
      <c r="E31" s="74"/>
      <c r="F31" s="74"/>
      <c r="G31" s="74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66"/>
    </row>
    <row r="32" spans="2:20" x14ac:dyDescent="0.2">
      <c r="B32" s="64"/>
      <c r="C32" s="73"/>
      <c r="D32" s="74"/>
      <c r="E32" s="74"/>
      <c r="F32" s="74"/>
      <c r="G32" s="74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66"/>
    </row>
    <row r="33" spans="2:20" x14ac:dyDescent="0.2">
      <c r="B33" s="64"/>
      <c r="C33" s="738" t="s">
        <v>1</v>
      </c>
      <c r="D33" s="738"/>
      <c r="E33" s="738"/>
      <c r="F33" s="738"/>
      <c r="G33" s="738"/>
      <c r="H33" s="73"/>
      <c r="I33" s="738" t="s">
        <v>216</v>
      </c>
      <c r="J33" s="738"/>
      <c r="K33" s="738"/>
      <c r="L33" s="738"/>
      <c r="M33" s="738"/>
      <c r="N33" s="73"/>
      <c r="O33" s="738" t="s">
        <v>214</v>
      </c>
      <c r="P33" s="738"/>
      <c r="Q33" s="738"/>
      <c r="R33" s="738"/>
      <c r="S33" s="738"/>
      <c r="T33" s="66"/>
    </row>
    <row r="34" spans="2:20" x14ac:dyDescent="0.2">
      <c r="B34" s="64"/>
      <c r="C34" s="19" t="s">
        <v>23</v>
      </c>
      <c r="D34" s="50">
        <v>2015</v>
      </c>
      <c r="E34" s="51">
        <v>2016</v>
      </c>
      <c r="F34" s="51">
        <v>2017</v>
      </c>
      <c r="G34" s="51">
        <v>2018</v>
      </c>
      <c r="H34" s="73"/>
      <c r="I34" s="19" t="s">
        <v>23</v>
      </c>
      <c r="J34" s="50">
        <v>2015</v>
      </c>
      <c r="K34" s="51">
        <v>2016</v>
      </c>
      <c r="L34" s="51">
        <v>2017</v>
      </c>
      <c r="M34" s="51">
        <v>2018</v>
      </c>
      <c r="N34" s="73"/>
      <c r="O34" s="19" t="s">
        <v>23</v>
      </c>
      <c r="P34" s="50">
        <v>2015</v>
      </c>
      <c r="Q34" s="51">
        <v>2016</v>
      </c>
      <c r="R34" s="51">
        <v>2017</v>
      </c>
      <c r="S34" s="51">
        <v>2018</v>
      </c>
      <c r="T34" s="66"/>
    </row>
    <row r="35" spans="2:20" x14ac:dyDescent="0.2">
      <c r="B35" s="64"/>
      <c r="C35" s="88" t="s">
        <v>20</v>
      </c>
      <c r="D35" s="102">
        <v>22275</v>
      </c>
      <c r="E35" s="95">
        <v>22306</v>
      </c>
      <c r="F35" s="95">
        <v>23039</v>
      </c>
      <c r="G35" s="95">
        <v>24055</v>
      </c>
      <c r="H35" s="73"/>
      <c r="I35" s="88" t="s">
        <v>20</v>
      </c>
      <c r="J35" s="102">
        <v>22275</v>
      </c>
      <c r="K35" s="95">
        <v>22306</v>
      </c>
      <c r="L35" s="95">
        <v>23039</v>
      </c>
      <c r="M35" s="95">
        <v>24055</v>
      </c>
      <c r="N35" s="73"/>
      <c r="O35" s="52" t="s">
        <v>45</v>
      </c>
      <c r="P35" s="102">
        <f>SUM(P36:P40)</f>
        <v>22424</v>
      </c>
      <c r="Q35" s="95">
        <f t="shared" ref="Q35" si="10">SUM(Q36:Q40)</f>
        <v>22036</v>
      </c>
      <c r="R35" s="95">
        <f t="shared" ref="R35" si="11">SUM(R36:R40)</f>
        <v>20186</v>
      </c>
      <c r="S35" s="95">
        <f t="shared" ref="S35" si="12">SUM(S36:S40)</f>
        <v>22532</v>
      </c>
      <c r="T35" s="66"/>
    </row>
    <row r="36" spans="2:20" x14ac:dyDescent="0.2">
      <c r="B36" s="64"/>
      <c r="C36" s="88" t="s">
        <v>21</v>
      </c>
      <c r="D36" s="102">
        <v>32452</v>
      </c>
      <c r="E36" s="95">
        <v>33438</v>
      </c>
      <c r="F36" s="95">
        <v>34900</v>
      </c>
      <c r="G36" s="95">
        <v>34708</v>
      </c>
      <c r="H36" s="73"/>
      <c r="I36" s="88" t="s">
        <v>21</v>
      </c>
      <c r="J36" s="102">
        <v>32452</v>
      </c>
      <c r="K36" s="95">
        <v>33438</v>
      </c>
      <c r="L36" s="95">
        <v>34900</v>
      </c>
      <c r="M36" s="95">
        <v>34708</v>
      </c>
      <c r="N36" s="73"/>
      <c r="O36" s="147" t="s">
        <v>90</v>
      </c>
      <c r="P36" s="30"/>
      <c r="Q36" s="53"/>
      <c r="R36" s="95">
        <v>239</v>
      </c>
      <c r="S36" s="53">
        <v>303</v>
      </c>
      <c r="T36" s="66"/>
    </row>
    <row r="37" spans="2:20" x14ac:dyDescent="0.2">
      <c r="B37" s="64"/>
      <c r="C37" s="88" t="s">
        <v>22</v>
      </c>
      <c r="D37" s="102">
        <v>5577</v>
      </c>
      <c r="E37" s="95">
        <v>5738</v>
      </c>
      <c r="F37" s="95">
        <v>5772</v>
      </c>
      <c r="G37" s="95">
        <v>7532</v>
      </c>
      <c r="H37" s="73"/>
      <c r="I37" s="88" t="s">
        <v>22</v>
      </c>
      <c r="J37" s="102">
        <v>5577</v>
      </c>
      <c r="K37" s="95">
        <v>5738</v>
      </c>
      <c r="L37" s="95">
        <v>5772</v>
      </c>
      <c r="M37" s="95">
        <v>7532</v>
      </c>
      <c r="N37" s="73"/>
      <c r="O37" s="147" t="s">
        <v>50</v>
      </c>
      <c r="P37" s="102">
        <v>4482</v>
      </c>
      <c r="Q37" s="95">
        <v>4775</v>
      </c>
      <c r="R37" s="95">
        <v>5621</v>
      </c>
      <c r="S37" s="95">
        <v>5940</v>
      </c>
      <c r="T37" s="66"/>
    </row>
    <row r="38" spans="2:20" x14ac:dyDescent="0.2">
      <c r="B38" s="64"/>
      <c r="C38" s="52" t="s">
        <v>45</v>
      </c>
      <c r="D38" s="102">
        <f>SUM(D39:D43)</f>
        <v>122056</v>
      </c>
      <c r="E38" s="95">
        <f t="shared" ref="E38:G38" si="13">SUM(E39:E43)</f>
        <v>117075</v>
      </c>
      <c r="F38" s="95">
        <f t="shared" si="13"/>
        <v>110423</v>
      </c>
      <c r="G38" s="95">
        <f t="shared" si="13"/>
        <v>110737</v>
      </c>
      <c r="H38" s="73"/>
      <c r="I38" s="88" t="s">
        <v>45</v>
      </c>
      <c r="J38" s="30">
        <v>99632</v>
      </c>
      <c r="K38" s="53">
        <f>SUM(K39:K43)</f>
        <v>95039</v>
      </c>
      <c r="L38" s="53">
        <f>SUM(L39:L43)</f>
        <v>90237</v>
      </c>
      <c r="M38" s="53">
        <f>SUM(M39:M43)</f>
        <v>88205</v>
      </c>
      <c r="N38" s="73"/>
      <c r="O38" s="147" t="s">
        <v>51</v>
      </c>
      <c r="P38" s="102">
        <v>7223</v>
      </c>
      <c r="Q38" s="95">
        <v>7130</v>
      </c>
      <c r="R38" s="95">
        <v>7312</v>
      </c>
      <c r="S38" s="95">
        <v>7103</v>
      </c>
      <c r="T38" s="66"/>
    </row>
    <row r="39" spans="2:20" x14ac:dyDescent="0.2">
      <c r="B39" s="64"/>
      <c r="C39" s="147" t="s">
        <v>49</v>
      </c>
      <c r="D39" s="102">
        <v>12856</v>
      </c>
      <c r="E39" s="95">
        <v>11897</v>
      </c>
      <c r="F39" s="95">
        <v>9154</v>
      </c>
      <c r="G39" s="95">
        <v>9264</v>
      </c>
      <c r="H39" s="73"/>
      <c r="I39" s="88" t="s">
        <v>49</v>
      </c>
      <c r="J39" s="30">
        <v>12856</v>
      </c>
      <c r="K39" s="53">
        <v>11897</v>
      </c>
      <c r="L39" s="53">
        <v>8915</v>
      </c>
      <c r="M39" s="53">
        <v>8961</v>
      </c>
      <c r="N39" s="73"/>
      <c r="O39" s="147" t="s">
        <v>114</v>
      </c>
      <c r="P39" s="102">
        <v>2240</v>
      </c>
      <c r="Q39" s="95">
        <v>2478</v>
      </c>
      <c r="R39" s="95">
        <v>1615</v>
      </c>
      <c r="S39" s="95">
        <v>2033</v>
      </c>
      <c r="T39" s="66"/>
    </row>
    <row r="40" spans="2:20" x14ac:dyDescent="0.2">
      <c r="B40" s="64"/>
      <c r="C40" s="147" t="s">
        <v>50</v>
      </c>
      <c r="D40" s="102">
        <v>33401</v>
      </c>
      <c r="E40" s="95">
        <v>32207</v>
      </c>
      <c r="F40" s="95">
        <v>32881</v>
      </c>
      <c r="G40" s="95">
        <v>31469</v>
      </c>
      <c r="H40" s="73"/>
      <c r="I40" s="88" t="s">
        <v>50</v>
      </c>
      <c r="J40" s="30">
        <v>28919</v>
      </c>
      <c r="K40" s="53">
        <v>27432</v>
      </c>
      <c r="L40" s="53">
        <v>27260</v>
      </c>
      <c r="M40" s="53">
        <v>25529</v>
      </c>
      <c r="N40" s="73"/>
      <c r="O40" s="147" t="s">
        <v>53</v>
      </c>
      <c r="P40" s="102">
        <v>8479</v>
      </c>
      <c r="Q40" s="95">
        <v>7653</v>
      </c>
      <c r="R40" s="95">
        <v>5399</v>
      </c>
      <c r="S40" s="95">
        <v>7153</v>
      </c>
      <c r="T40" s="66"/>
    </row>
    <row r="41" spans="2:20" x14ac:dyDescent="0.2">
      <c r="B41" s="64"/>
      <c r="C41" s="147" t="s">
        <v>51</v>
      </c>
      <c r="D41" s="102">
        <v>35931</v>
      </c>
      <c r="E41" s="95">
        <v>33588</v>
      </c>
      <c r="F41" s="95">
        <v>32130</v>
      </c>
      <c r="G41" s="95">
        <v>31427</v>
      </c>
      <c r="H41" s="73"/>
      <c r="I41" s="88" t="s">
        <v>51</v>
      </c>
      <c r="J41" s="30">
        <v>28708</v>
      </c>
      <c r="K41" s="53">
        <v>26458</v>
      </c>
      <c r="L41" s="53">
        <v>24818</v>
      </c>
      <c r="M41" s="53">
        <v>24324</v>
      </c>
      <c r="N41" s="73"/>
      <c r="O41" s="105" t="s">
        <v>47</v>
      </c>
      <c r="P41" s="103">
        <f>SUM(P36:P40)</f>
        <v>22424</v>
      </c>
      <c r="Q41" s="101">
        <f t="shared" ref="Q41" si="14">SUM(Q36:Q40)</f>
        <v>22036</v>
      </c>
      <c r="R41" s="101">
        <f t="shared" ref="R41" si="15">SUM(R36:R40)</f>
        <v>20186</v>
      </c>
      <c r="S41" s="101">
        <f t="shared" ref="S41" si="16">SUM(S36:S40)</f>
        <v>22532</v>
      </c>
      <c r="T41" s="66"/>
    </row>
    <row r="42" spans="2:20" x14ac:dyDescent="0.2">
      <c r="B42" s="64"/>
      <c r="C42" s="147" t="s">
        <v>52</v>
      </c>
      <c r="D42" s="102">
        <v>14102</v>
      </c>
      <c r="E42" s="95">
        <v>13755</v>
      </c>
      <c r="F42" s="95">
        <v>12895</v>
      </c>
      <c r="G42" s="95">
        <v>13041</v>
      </c>
      <c r="H42" s="73"/>
      <c r="I42" s="88" t="s">
        <v>52</v>
      </c>
      <c r="J42" s="30">
        <v>11862</v>
      </c>
      <c r="K42" s="53">
        <v>11277</v>
      </c>
      <c r="L42" s="53">
        <v>11280</v>
      </c>
      <c r="M42" s="53">
        <v>11008</v>
      </c>
      <c r="N42" s="73"/>
      <c r="O42" s="73"/>
      <c r="P42" s="73"/>
      <c r="Q42" s="73"/>
      <c r="R42" s="73"/>
      <c r="S42" s="73"/>
      <c r="T42" s="66"/>
    </row>
    <row r="43" spans="2:20" x14ac:dyDescent="0.2">
      <c r="B43" s="64"/>
      <c r="C43" s="147" t="s">
        <v>53</v>
      </c>
      <c r="D43" s="102">
        <v>25766</v>
      </c>
      <c r="E43" s="95">
        <v>25628</v>
      </c>
      <c r="F43" s="95">
        <v>23363</v>
      </c>
      <c r="G43" s="95">
        <v>25536</v>
      </c>
      <c r="H43" s="73"/>
      <c r="I43" s="88" t="s">
        <v>53</v>
      </c>
      <c r="J43" s="30">
        <v>17287</v>
      </c>
      <c r="K43" s="53">
        <v>17975</v>
      </c>
      <c r="L43" s="53">
        <v>17964</v>
      </c>
      <c r="M43" s="53">
        <v>18383</v>
      </c>
      <c r="N43" s="73"/>
      <c r="O43" s="73"/>
      <c r="P43" s="73"/>
      <c r="Q43" s="73"/>
      <c r="R43" s="73"/>
      <c r="S43" s="73"/>
      <c r="T43" s="66"/>
    </row>
    <row r="44" spans="2:20" x14ac:dyDescent="0.2">
      <c r="B44" s="64"/>
      <c r="C44" s="105" t="s">
        <v>47</v>
      </c>
      <c r="D44" s="103">
        <f>+D35+D36+D37+D38</f>
        <v>182360</v>
      </c>
      <c r="E44" s="101">
        <f t="shared" ref="E44:G44" si="17">+E35+E36+E37+E38</f>
        <v>178557</v>
      </c>
      <c r="F44" s="101">
        <f t="shared" si="17"/>
        <v>174134</v>
      </c>
      <c r="G44" s="101">
        <f t="shared" si="17"/>
        <v>177032</v>
      </c>
      <c r="H44" s="73"/>
      <c r="I44" s="105" t="s">
        <v>47</v>
      </c>
      <c r="J44" s="103">
        <f>SUM(J35:J38)</f>
        <v>159936</v>
      </c>
      <c r="K44" s="101">
        <f>SUM(K35:K38)</f>
        <v>156521</v>
      </c>
      <c r="L44" s="101">
        <f>SUM(L35:L38)</f>
        <v>153948</v>
      </c>
      <c r="M44" s="101">
        <f>SUM(M35:M38)</f>
        <v>154500</v>
      </c>
      <c r="N44" s="73"/>
      <c r="O44" s="73"/>
      <c r="P44" s="73"/>
      <c r="Q44" s="73"/>
      <c r="R44" s="73"/>
      <c r="S44" s="73"/>
      <c r="T44" s="66"/>
    </row>
    <row r="45" spans="2:20" x14ac:dyDescent="0.2">
      <c r="B45" s="64"/>
      <c r="C45" s="73"/>
      <c r="D45" s="74"/>
      <c r="E45" s="74"/>
      <c r="F45" s="74"/>
      <c r="G45" s="74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66"/>
    </row>
    <row r="46" spans="2:20" x14ac:dyDescent="0.2">
      <c r="B46" s="64"/>
      <c r="C46" s="73"/>
      <c r="D46" s="74"/>
      <c r="E46" s="74"/>
      <c r="F46" s="74"/>
      <c r="G46" s="74"/>
      <c r="H46" s="73"/>
      <c r="I46" s="73"/>
      <c r="J46" s="92"/>
      <c r="K46" s="73"/>
      <c r="L46" s="73"/>
      <c r="M46" s="73"/>
      <c r="N46" s="73"/>
      <c r="O46" s="73"/>
      <c r="P46" s="73"/>
      <c r="Q46" s="73"/>
      <c r="R46" s="73"/>
      <c r="S46" s="73"/>
      <c r="T46" s="66"/>
    </row>
    <row r="47" spans="2:20" x14ac:dyDescent="0.2">
      <c r="B47" s="64"/>
      <c r="C47" s="738" t="s">
        <v>2</v>
      </c>
      <c r="D47" s="738"/>
      <c r="E47" s="738"/>
      <c r="F47" s="738"/>
      <c r="G47" s="738"/>
      <c r="H47" s="73"/>
      <c r="I47" s="738" t="s">
        <v>217</v>
      </c>
      <c r="J47" s="738"/>
      <c r="K47" s="738"/>
      <c r="L47" s="738"/>
      <c r="M47" s="738"/>
      <c r="N47" s="73"/>
      <c r="O47" s="738" t="s">
        <v>218</v>
      </c>
      <c r="P47" s="738"/>
      <c r="Q47" s="738"/>
      <c r="R47" s="738"/>
      <c r="S47" s="738"/>
      <c r="T47" s="66"/>
    </row>
    <row r="48" spans="2:20" x14ac:dyDescent="0.2">
      <c r="B48" s="64"/>
      <c r="C48" s="19" t="s">
        <v>23</v>
      </c>
      <c r="D48" s="50">
        <v>2015</v>
      </c>
      <c r="E48" s="51">
        <v>2016</v>
      </c>
      <c r="F48" s="51">
        <v>2017</v>
      </c>
      <c r="G48" s="51">
        <v>2018</v>
      </c>
      <c r="H48" s="73"/>
      <c r="I48" s="19" t="s">
        <v>23</v>
      </c>
      <c r="J48" s="50">
        <v>2015</v>
      </c>
      <c r="K48" s="51">
        <v>2016</v>
      </c>
      <c r="L48" s="51">
        <v>2017</v>
      </c>
      <c r="M48" s="51">
        <v>2018</v>
      </c>
      <c r="N48" s="73"/>
      <c r="O48" s="19" t="s">
        <v>23</v>
      </c>
      <c r="P48" s="50">
        <v>2015</v>
      </c>
      <c r="Q48" s="51">
        <v>2016</v>
      </c>
      <c r="R48" s="51">
        <v>2017</v>
      </c>
      <c r="S48" s="51">
        <v>2018</v>
      </c>
      <c r="T48" s="66"/>
    </row>
    <row r="49" spans="2:20" x14ac:dyDescent="0.2">
      <c r="B49" s="64"/>
      <c r="C49" s="88" t="s">
        <v>20</v>
      </c>
      <c r="D49" s="102">
        <v>7910</v>
      </c>
      <c r="E49" s="95">
        <v>7876</v>
      </c>
      <c r="F49" s="95">
        <v>9069</v>
      </c>
      <c r="G49" s="95">
        <v>7812</v>
      </c>
      <c r="H49" s="73"/>
      <c r="I49" s="88" t="s">
        <v>20</v>
      </c>
      <c r="J49" s="102">
        <v>7910</v>
      </c>
      <c r="K49" s="95">
        <v>7876</v>
      </c>
      <c r="L49" s="95">
        <v>9069</v>
      </c>
      <c r="M49" s="95">
        <v>7812</v>
      </c>
      <c r="N49" s="73"/>
      <c r="O49" s="52" t="s">
        <v>45</v>
      </c>
      <c r="P49" s="102">
        <f>SUM(P50:P54)</f>
        <v>5623</v>
      </c>
      <c r="Q49" s="95">
        <f t="shared" ref="Q49" si="18">SUM(Q50:Q54)</f>
        <v>5912</v>
      </c>
      <c r="R49" s="95">
        <f t="shared" ref="R49" si="19">SUM(R50:R54)</f>
        <v>9866</v>
      </c>
      <c r="S49" s="95">
        <f t="shared" ref="S49" si="20">SUM(S50:S54)</f>
        <v>8045</v>
      </c>
      <c r="T49" s="66"/>
    </row>
    <row r="50" spans="2:20" x14ac:dyDescent="0.2">
      <c r="B50" s="64"/>
      <c r="C50" s="88" t="s">
        <v>21</v>
      </c>
      <c r="D50" s="102">
        <v>12504</v>
      </c>
      <c r="E50" s="95">
        <v>12618</v>
      </c>
      <c r="F50" s="95">
        <v>13045</v>
      </c>
      <c r="G50" s="95">
        <v>13318</v>
      </c>
      <c r="H50" s="73"/>
      <c r="I50" s="88" t="s">
        <v>21</v>
      </c>
      <c r="J50" s="102">
        <v>12504</v>
      </c>
      <c r="K50" s="95">
        <v>12618</v>
      </c>
      <c r="L50" s="95">
        <v>13045</v>
      </c>
      <c r="M50" s="95">
        <v>13318</v>
      </c>
      <c r="N50" s="73"/>
      <c r="O50" s="147" t="s">
        <v>90</v>
      </c>
      <c r="P50" s="74"/>
      <c r="Q50" s="74"/>
      <c r="R50" s="158">
        <v>192</v>
      </c>
      <c r="S50" s="74">
        <v>444</v>
      </c>
      <c r="T50" s="66"/>
    </row>
    <row r="51" spans="2:20" x14ac:dyDescent="0.2">
      <c r="B51" s="64"/>
      <c r="C51" s="88" t="s">
        <v>22</v>
      </c>
      <c r="D51" s="102">
        <v>1077</v>
      </c>
      <c r="E51" s="95">
        <v>954</v>
      </c>
      <c r="F51" s="95">
        <v>857</v>
      </c>
      <c r="G51" s="95">
        <v>1206</v>
      </c>
      <c r="H51" s="73"/>
      <c r="I51" s="88" t="s">
        <v>22</v>
      </c>
      <c r="J51" s="102">
        <v>1077</v>
      </c>
      <c r="K51" s="95">
        <v>954</v>
      </c>
      <c r="L51" s="95">
        <v>857</v>
      </c>
      <c r="M51" s="95">
        <v>1206</v>
      </c>
      <c r="N51" s="73"/>
      <c r="O51" s="147" t="s">
        <v>50</v>
      </c>
      <c r="P51" s="102">
        <v>1007</v>
      </c>
      <c r="Q51" s="95">
        <v>1261</v>
      </c>
      <c r="R51" s="95">
        <v>1408</v>
      </c>
      <c r="S51" s="95">
        <v>1705</v>
      </c>
      <c r="T51" s="66"/>
    </row>
    <row r="52" spans="2:20" x14ac:dyDescent="0.2">
      <c r="B52" s="64"/>
      <c r="C52" s="52" t="s">
        <v>45</v>
      </c>
      <c r="D52" s="102">
        <f>SUM(D53:D57)</f>
        <v>26729</v>
      </c>
      <c r="E52" s="95">
        <f t="shared" ref="E52:G52" si="21">SUM(E53:E57)</f>
        <v>26656</v>
      </c>
      <c r="F52" s="95">
        <f t="shared" si="21"/>
        <v>31399</v>
      </c>
      <c r="G52" s="95">
        <f t="shared" si="21"/>
        <v>29502</v>
      </c>
      <c r="H52" s="73"/>
      <c r="I52" s="52" t="s">
        <v>45</v>
      </c>
      <c r="J52" s="102">
        <f>SUM(J53:J57)</f>
        <v>26729</v>
      </c>
      <c r="K52" s="95">
        <f t="shared" ref="K52:M52" si="22">SUM(K53:K57)</f>
        <v>20744</v>
      </c>
      <c r="L52" s="95">
        <f t="shared" si="22"/>
        <v>21533</v>
      </c>
      <c r="M52" s="95">
        <f t="shared" si="22"/>
        <v>21457</v>
      </c>
      <c r="N52" s="73"/>
      <c r="O52" s="147" t="s">
        <v>51</v>
      </c>
      <c r="P52" s="102">
        <v>1553</v>
      </c>
      <c r="Q52" s="95">
        <v>1616</v>
      </c>
      <c r="R52" s="95">
        <v>1772</v>
      </c>
      <c r="S52" s="95">
        <v>1702</v>
      </c>
      <c r="T52" s="66"/>
    </row>
    <row r="53" spans="2:20" x14ac:dyDescent="0.2">
      <c r="B53" s="64"/>
      <c r="C53" s="147" t="s">
        <v>49</v>
      </c>
      <c r="D53" s="102">
        <v>1698</v>
      </c>
      <c r="E53" s="95">
        <v>1324</v>
      </c>
      <c r="F53" s="95">
        <v>2370</v>
      </c>
      <c r="G53" s="95">
        <v>2596</v>
      </c>
      <c r="H53" s="73"/>
      <c r="I53" s="147" t="s">
        <v>49</v>
      </c>
      <c r="J53" s="102">
        <v>1698</v>
      </c>
      <c r="K53" s="95">
        <v>1324</v>
      </c>
      <c r="L53" s="95">
        <v>2178</v>
      </c>
      <c r="M53" s="95">
        <v>2152</v>
      </c>
      <c r="N53" s="73"/>
      <c r="O53" s="147" t="s">
        <v>114</v>
      </c>
      <c r="P53" s="102">
        <v>627</v>
      </c>
      <c r="Q53" s="95">
        <v>663</v>
      </c>
      <c r="R53" s="95">
        <v>1165</v>
      </c>
      <c r="S53" s="95">
        <v>669</v>
      </c>
      <c r="T53" s="66"/>
    </row>
    <row r="54" spans="2:20" x14ac:dyDescent="0.2">
      <c r="B54" s="64"/>
      <c r="C54" s="147" t="s">
        <v>50</v>
      </c>
      <c r="D54" s="102">
        <v>6819</v>
      </c>
      <c r="E54" s="95">
        <v>6850</v>
      </c>
      <c r="F54" s="95">
        <v>6984</v>
      </c>
      <c r="G54" s="95">
        <v>6984</v>
      </c>
      <c r="H54" s="73"/>
      <c r="I54" s="147" t="s">
        <v>50</v>
      </c>
      <c r="J54" s="102">
        <v>6819</v>
      </c>
      <c r="K54" s="95">
        <v>5589</v>
      </c>
      <c r="L54" s="95">
        <v>5576</v>
      </c>
      <c r="M54" s="95">
        <v>5279</v>
      </c>
      <c r="N54" s="73"/>
      <c r="O54" s="147" t="s">
        <v>53</v>
      </c>
      <c r="P54" s="102">
        <v>2436</v>
      </c>
      <c r="Q54" s="95">
        <v>2372</v>
      </c>
      <c r="R54" s="95">
        <v>5329</v>
      </c>
      <c r="S54" s="95">
        <v>3525</v>
      </c>
      <c r="T54" s="66"/>
    </row>
    <row r="55" spans="2:20" x14ac:dyDescent="0.2">
      <c r="B55" s="64"/>
      <c r="C55" s="147" t="s">
        <v>51</v>
      </c>
      <c r="D55" s="102">
        <v>8371</v>
      </c>
      <c r="E55" s="95">
        <v>8406</v>
      </c>
      <c r="F55" s="95">
        <v>8378</v>
      </c>
      <c r="G55" s="95">
        <v>8475</v>
      </c>
      <c r="H55" s="73"/>
      <c r="I55" s="147" t="s">
        <v>51</v>
      </c>
      <c r="J55" s="102">
        <v>8371</v>
      </c>
      <c r="K55" s="95">
        <v>6790</v>
      </c>
      <c r="L55" s="95">
        <v>6606</v>
      </c>
      <c r="M55" s="95">
        <v>6773</v>
      </c>
      <c r="N55" s="73"/>
      <c r="O55" s="56" t="s">
        <v>47</v>
      </c>
      <c r="P55" s="103">
        <f>SUM(P50:P54)</f>
        <v>5623</v>
      </c>
      <c r="Q55" s="101">
        <f t="shared" ref="Q55" si="23">SUM(Q50:Q54)</f>
        <v>5912</v>
      </c>
      <c r="R55" s="101">
        <f t="shared" ref="R55" si="24">SUM(R50:R54)</f>
        <v>9866</v>
      </c>
      <c r="S55" s="101">
        <f t="shared" ref="S55" si="25">SUM(S50:S54)</f>
        <v>8045</v>
      </c>
      <c r="T55" s="66"/>
    </row>
    <row r="56" spans="2:20" x14ac:dyDescent="0.2">
      <c r="B56" s="64"/>
      <c r="C56" s="147" t="s">
        <v>52</v>
      </c>
      <c r="D56" s="102">
        <v>3558</v>
      </c>
      <c r="E56" s="95">
        <v>3594</v>
      </c>
      <c r="F56" s="95">
        <v>3757</v>
      </c>
      <c r="G56" s="95">
        <v>3308</v>
      </c>
      <c r="H56" s="73"/>
      <c r="I56" s="147" t="s">
        <v>52</v>
      </c>
      <c r="J56" s="102">
        <v>3558</v>
      </c>
      <c r="K56" s="95">
        <v>2931</v>
      </c>
      <c r="L56" s="95">
        <v>2592</v>
      </c>
      <c r="M56" s="95">
        <v>2639</v>
      </c>
      <c r="N56" s="73"/>
      <c r="T56" s="66"/>
    </row>
    <row r="57" spans="2:20" x14ac:dyDescent="0.2">
      <c r="B57" s="64"/>
      <c r="C57" s="147" t="s">
        <v>53</v>
      </c>
      <c r="D57" s="102">
        <v>6283</v>
      </c>
      <c r="E57" s="95">
        <v>6482</v>
      </c>
      <c r="F57" s="95">
        <v>9910</v>
      </c>
      <c r="G57" s="95">
        <v>8139</v>
      </c>
      <c r="H57" s="73"/>
      <c r="I57" s="147" t="s">
        <v>53</v>
      </c>
      <c r="J57" s="102">
        <v>6283</v>
      </c>
      <c r="K57" s="95">
        <v>4110</v>
      </c>
      <c r="L57" s="95">
        <v>4581</v>
      </c>
      <c r="M57" s="95">
        <v>4614</v>
      </c>
      <c r="N57" s="73"/>
      <c r="O57" s="73"/>
      <c r="P57" s="73"/>
      <c r="Q57" s="73"/>
      <c r="R57" s="73"/>
      <c r="S57" s="73"/>
      <c r="T57" s="66"/>
    </row>
    <row r="58" spans="2:20" x14ac:dyDescent="0.2">
      <c r="B58" s="64"/>
      <c r="C58" s="105" t="s">
        <v>47</v>
      </c>
      <c r="D58" s="103">
        <f>+D49+D50+D51+D52</f>
        <v>48220</v>
      </c>
      <c r="E58" s="101">
        <f t="shared" ref="E58:G58" si="26">+E49+E50+E51+E52</f>
        <v>48104</v>
      </c>
      <c r="F58" s="101">
        <f t="shared" si="26"/>
        <v>54370</v>
      </c>
      <c r="G58" s="101">
        <f t="shared" si="26"/>
        <v>51838</v>
      </c>
      <c r="H58" s="73"/>
      <c r="I58" s="56" t="s">
        <v>47</v>
      </c>
      <c r="J58" s="103">
        <f>+J49+J50+J51+J52</f>
        <v>48220</v>
      </c>
      <c r="K58" s="101">
        <f t="shared" ref="K58:L58" si="27">+K49+K50+K51+K52</f>
        <v>42192</v>
      </c>
      <c r="L58" s="101">
        <f t="shared" si="27"/>
        <v>44504</v>
      </c>
      <c r="M58" s="101">
        <f>SUM(M49:M52)</f>
        <v>43793</v>
      </c>
      <c r="N58" s="73"/>
      <c r="O58" s="73"/>
      <c r="P58" s="73"/>
      <c r="Q58" s="73"/>
      <c r="R58" s="73"/>
      <c r="S58" s="73"/>
      <c r="T58" s="66"/>
    </row>
    <row r="59" spans="2:20" s="48" customFormat="1" x14ac:dyDescent="0.2">
      <c r="B59" s="67"/>
      <c r="C59" s="96"/>
      <c r="D59" s="168"/>
      <c r="E59" s="168"/>
      <c r="F59" s="168"/>
      <c r="G59" s="168"/>
      <c r="H59" s="65"/>
      <c r="I59" s="65"/>
      <c r="J59" s="168"/>
      <c r="K59" s="168"/>
      <c r="L59" s="168"/>
      <c r="M59" s="168"/>
      <c r="N59" s="65"/>
      <c r="O59" s="65"/>
      <c r="P59" s="65"/>
      <c r="Q59" s="65"/>
      <c r="R59" s="65"/>
      <c r="S59" s="65"/>
      <c r="T59" s="68"/>
    </row>
    <row r="60" spans="2:20" ht="12" thickBot="1" x14ac:dyDescent="0.25">
      <c r="B60" s="634" t="s">
        <v>1653</v>
      </c>
      <c r="C60" s="76"/>
      <c r="D60" s="77"/>
      <c r="E60" s="77"/>
      <c r="F60" s="77"/>
      <c r="G60" s="77"/>
      <c r="H60" s="76"/>
      <c r="I60" s="76"/>
      <c r="J60" s="76"/>
      <c r="K60" s="124"/>
      <c r="L60" s="124"/>
      <c r="M60" s="124"/>
      <c r="N60" s="76"/>
      <c r="O60" s="76"/>
      <c r="P60" s="76"/>
      <c r="Q60" s="76"/>
      <c r="R60" s="76"/>
      <c r="S60" s="76"/>
      <c r="T60" s="72"/>
    </row>
    <row r="61" spans="2:20" x14ac:dyDescent="0.2">
      <c r="M61" s="82"/>
    </row>
    <row r="62" spans="2:20" ht="15.75" x14ac:dyDescent="0.2">
      <c r="B62" s="838" t="s">
        <v>89</v>
      </c>
      <c r="C62" s="720"/>
      <c r="D62" s="720"/>
      <c r="E62" s="720"/>
      <c r="F62" s="720"/>
      <c r="G62" s="720"/>
      <c r="H62" s="720"/>
      <c r="I62" s="720"/>
      <c r="J62" s="720"/>
      <c r="K62" s="720"/>
      <c r="L62" s="720"/>
      <c r="M62" s="720"/>
      <c r="N62" s="839"/>
      <c r="O62" s="163"/>
      <c r="P62" s="163"/>
      <c r="Q62" s="163"/>
      <c r="R62" s="163"/>
      <c r="S62" s="163"/>
      <c r="T62" s="163"/>
    </row>
    <row r="63" spans="2:20" ht="10.5" customHeight="1" x14ac:dyDescent="0.2">
      <c r="B63" s="106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108"/>
      <c r="O63" s="74"/>
      <c r="P63" s="74"/>
      <c r="Q63" s="74"/>
      <c r="R63" s="74"/>
      <c r="S63" s="74"/>
      <c r="T63" s="74"/>
    </row>
    <row r="64" spans="2:20" x14ac:dyDescent="0.2">
      <c r="B64" s="106"/>
      <c r="C64" s="738" t="s">
        <v>219</v>
      </c>
      <c r="D64" s="738"/>
      <c r="E64" s="738"/>
      <c r="F64" s="738"/>
      <c r="G64" s="738"/>
      <c r="H64" s="74"/>
      <c r="I64" s="738" t="s">
        <v>220</v>
      </c>
      <c r="J64" s="738"/>
      <c r="K64" s="738"/>
      <c r="L64" s="738"/>
      <c r="M64" s="738"/>
      <c r="N64" s="587"/>
      <c r="O64" s="96"/>
      <c r="P64" s="96"/>
      <c r="Q64" s="96"/>
      <c r="R64" s="96"/>
      <c r="S64" s="96"/>
      <c r="T64" s="74"/>
    </row>
    <row r="65" spans="2:20" x14ac:dyDescent="0.2">
      <c r="B65" s="106"/>
      <c r="C65" s="19" t="s">
        <v>23</v>
      </c>
      <c r="D65" s="50">
        <v>2015</v>
      </c>
      <c r="E65" s="51">
        <v>2016</v>
      </c>
      <c r="F65" s="51">
        <v>2017</v>
      </c>
      <c r="G65" s="51">
        <v>2018</v>
      </c>
      <c r="H65" s="74"/>
      <c r="I65" s="19" t="s">
        <v>23</v>
      </c>
      <c r="J65" s="50">
        <v>2015</v>
      </c>
      <c r="K65" s="51">
        <v>2016</v>
      </c>
      <c r="L65" s="51">
        <v>2017</v>
      </c>
      <c r="M65" s="51">
        <v>2018</v>
      </c>
      <c r="N65" s="587"/>
      <c r="O65" s="96"/>
      <c r="P65" s="96"/>
      <c r="Q65" s="96"/>
      <c r="R65" s="96"/>
      <c r="S65" s="96"/>
      <c r="T65" s="74"/>
    </row>
    <row r="66" spans="2:20" x14ac:dyDescent="0.2">
      <c r="B66" s="106"/>
      <c r="C66" s="104" t="s">
        <v>20</v>
      </c>
      <c r="D66" s="186">
        <v>87868226.480000019</v>
      </c>
      <c r="E66" s="159">
        <v>89685713.929999977</v>
      </c>
      <c r="F66" s="159">
        <v>100637357.70000002</v>
      </c>
      <c r="G66" s="159">
        <v>104563926.25</v>
      </c>
      <c r="H66" s="74"/>
      <c r="I66" s="104" t="s">
        <v>20</v>
      </c>
      <c r="J66" s="186">
        <v>75397432.780000001</v>
      </c>
      <c r="K66" s="159">
        <v>77120591.430000007</v>
      </c>
      <c r="L66" s="159">
        <v>85103854.100000009</v>
      </c>
      <c r="M66" s="159">
        <v>92526081.849999994</v>
      </c>
      <c r="N66" s="587"/>
      <c r="O66" s="63"/>
      <c r="P66" s="168"/>
      <c r="Q66" s="168"/>
      <c r="R66" s="168"/>
      <c r="S66" s="168"/>
      <c r="T66" s="74"/>
    </row>
    <row r="67" spans="2:20" x14ac:dyDescent="0.2">
      <c r="B67" s="106"/>
      <c r="C67" s="104" t="s">
        <v>21</v>
      </c>
      <c r="D67" s="186">
        <v>172702056.98299998</v>
      </c>
      <c r="E67" s="159">
        <v>178537427.477</v>
      </c>
      <c r="F67" s="159">
        <v>193518364.27000001</v>
      </c>
      <c r="G67" s="159">
        <v>193184135.71000001</v>
      </c>
      <c r="H67" s="74"/>
      <c r="I67" s="104" t="s">
        <v>21</v>
      </c>
      <c r="J67" s="186">
        <v>158553298.37300003</v>
      </c>
      <c r="K67" s="159">
        <v>163753128.71699995</v>
      </c>
      <c r="L67" s="159">
        <v>176748791.39000002</v>
      </c>
      <c r="M67" s="159">
        <v>177591196.61000001</v>
      </c>
      <c r="N67" s="587"/>
      <c r="O67" s="63"/>
      <c r="P67" s="96"/>
      <c r="Q67" s="96"/>
      <c r="R67" s="168"/>
      <c r="S67" s="96"/>
      <c r="T67" s="74"/>
    </row>
    <row r="68" spans="2:20" x14ac:dyDescent="0.2">
      <c r="B68" s="106"/>
      <c r="C68" s="104" t="s">
        <v>22</v>
      </c>
      <c r="D68" s="186">
        <v>25639412.209999997</v>
      </c>
      <c r="E68" s="159">
        <v>25466391.151000001</v>
      </c>
      <c r="F68" s="159">
        <v>25046110.150000002</v>
      </c>
      <c r="G68" s="159">
        <v>32340894.190000001</v>
      </c>
      <c r="H68" s="74"/>
      <c r="I68" s="104" t="s">
        <v>22</v>
      </c>
      <c r="J68" s="186">
        <v>24505050.909999996</v>
      </c>
      <c r="K68" s="159">
        <v>24491257.851</v>
      </c>
      <c r="L68" s="159">
        <v>24165173.150000002</v>
      </c>
      <c r="M68" s="159">
        <v>30725042.690000001</v>
      </c>
      <c r="N68" s="587"/>
      <c r="O68" s="63"/>
      <c r="P68" s="168"/>
      <c r="Q68" s="168"/>
      <c r="R68" s="168"/>
      <c r="S68" s="168"/>
      <c r="T68" s="74"/>
    </row>
    <row r="69" spans="2:20" x14ac:dyDescent="0.2">
      <c r="B69" s="106"/>
      <c r="C69" s="136" t="s">
        <v>45</v>
      </c>
      <c r="D69" s="58">
        <f>SUM(D70:D74)</f>
        <v>447682717.78499997</v>
      </c>
      <c r="E69" s="59">
        <f t="shared" ref="E69:G69" si="28">SUM(E70:E74)</f>
        <v>445007703.72299999</v>
      </c>
      <c r="F69" s="59">
        <f t="shared" si="28"/>
        <v>445553143.09000009</v>
      </c>
      <c r="G69" s="59">
        <f t="shared" si="28"/>
        <v>449597018.31999999</v>
      </c>
      <c r="H69" s="74"/>
      <c r="I69" s="136" t="s">
        <v>45</v>
      </c>
      <c r="J69" s="58">
        <f>SUM(J70:J74)</f>
        <v>397338936.89499998</v>
      </c>
      <c r="K69" s="59">
        <f t="shared" ref="K69:M69" si="29">SUM(K70:K74)</f>
        <v>392798615.42299992</v>
      </c>
      <c r="L69" s="59">
        <f t="shared" si="29"/>
        <v>384287573.88000005</v>
      </c>
      <c r="M69" s="59">
        <f t="shared" si="29"/>
        <v>391122591.30999994</v>
      </c>
      <c r="N69" s="587"/>
      <c r="O69" s="63"/>
      <c r="P69" s="168"/>
      <c r="Q69" s="168"/>
      <c r="R69" s="168"/>
      <c r="S69" s="168"/>
      <c r="T69" s="74"/>
    </row>
    <row r="70" spans="2:20" x14ac:dyDescent="0.2">
      <c r="B70" s="106"/>
      <c r="C70" s="104" t="s">
        <v>49</v>
      </c>
      <c r="D70" s="186">
        <v>40291941.460000001</v>
      </c>
      <c r="E70" s="159">
        <v>37963081.682000011</v>
      </c>
      <c r="F70" s="159">
        <v>34003611.510000005</v>
      </c>
      <c r="G70" s="159">
        <v>34822790.960000001</v>
      </c>
      <c r="H70" s="74"/>
      <c r="I70" s="104" t="s">
        <v>49</v>
      </c>
      <c r="J70" s="186">
        <v>36875948.609999992</v>
      </c>
      <c r="K70" s="159">
        <v>35098546.681999996</v>
      </c>
      <c r="L70" s="159">
        <v>29378046.980000008</v>
      </c>
      <c r="M70" s="159">
        <v>30028104.91</v>
      </c>
      <c r="N70" s="587"/>
      <c r="O70" s="63"/>
      <c r="P70" s="168"/>
      <c r="Q70" s="168"/>
      <c r="R70" s="168"/>
      <c r="S70" s="168"/>
      <c r="T70" s="74"/>
    </row>
    <row r="71" spans="2:20" x14ac:dyDescent="0.2">
      <c r="B71" s="106"/>
      <c r="C71" s="104" t="s">
        <v>50</v>
      </c>
      <c r="D71" s="186">
        <v>119603555.03500001</v>
      </c>
      <c r="E71" s="159">
        <v>121438093.389</v>
      </c>
      <c r="F71" s="159">
        <v>124422685.63000003</v>
      </c>
      <c r="G71" s="159">
        <v>121188043</v>
      </c>
      <c r="H71" s="74"/>
      <c r="I71" s="104" t="s">
        <v>50</v>
      </c>
      <c r="J71" s="186">
        <v>108151349.48500001</v>
      </c>
      <c r="K71" s="159">
        <v>109102974.689</v>
      </c>
      <c r="L71" s="159">
        <v>111491857.48000002</v>
      </c>
      <c r="M71" s="159">
        <v>109006788</v>
      </c>
      <c r="N71" s="587"/>
      <c r="O71" s="63"/>
      <c r="P71" s="168"/>
      <c r="Q71" s="168"/>
      <c r="R71" s="168"/>
      <c r="S71" s="168"/>
      <c r="T71" s="74"/>
    </row>
    <row r="72" spans="2:20" x14ac:dyDescent="0.2">
      <c r="B72" s="106"/>
      <c r="C72" s="104" t="s">
        <v>51</v>
      </c>
      <c r="D72" s="186">
        <v>137497365.28</v>
      </c>
      <c r="E72" s="159">
        <v>138293075.86000001</v>
      </c>
      <c r="F72" s="159">
        <v>132578766.60000001</v>
      </c>
      <c r="G72" s="159">
        <v>133519057.22</v>
      </c>
      <c r="H72" s="74"/>
      <c r="I72" s="104" t="s">
        <v>51</v>
      </c>
      <c r="J72" s="186">
        <v>120075934.02999999</v>
      </c>
      <c r="K72" s="159">
        <v>120309071.30999996</v>
      </c>
      <c r="L72" s="159">
        <v>114151637.02000001</v>
      </c>
      <c r="M72" s="159">
        <v>113354184.54000001</v>
      </c>
      <c r="N72" s="587"/>
      <c r="O72" s="96"/>
      <c r="P72" s="168"/>
      <c r="Q72" s="168"/>
      <c r="R72" s="168"/>
      <c r="S72" s="168"/>
      <c r="T72" s="74"/>
    </row>
    <row r="73" spans="2:20" x14ac:dyDescent="0.2">
      <c r="B73" s="106"/>
      <c r="C73" s="104" t="s">
        <v>52</v>
      </c>
      <c r="D73" s="186">
        <v>52883965.030000016</v>
      </c>
      <c r="E73" s="159">
        <v>50443183.740000002</v>
      </c>
      <c r="F73" s="159">
        <v>51088118.999999993</v>
      </c>
      <c r="G73" s="159">
        <v>50874770.219999999</v>
      </c>
      <c r="H73" s="74"/>
      <c r="I73" s="104" t="s">
        <v>52</v>
      </c>
      <c r="J73" s="186">
        <v>46404683.229999997</v>
      </c>
      <c r="K73" s="159">
        <v>43724242.039999999</v>
      </c>
      <c r="L73" s="159">
        <v>43740673.649999991</v>
      </c>
      <c r="M73" s="159">
        <v>44968363.579999998</v>
      </c>
      <c r="N73" s="587"/>
      <c r="O73" s="589"/>
      <c r="P73" s="589"/>
      <c r="Q73" s="589"/>
      <c r="R73" s="589"/>
      <c r="S73" s="589"/>
      <c r="T73" s="74"/>
    </row>
    <row r="74" spans="2:20" x14ac:dyDescent="0.2">
      <c r="B74" s="106"/>
      <c r="C74" s="104" t="s">
        <v>53</v>
      </c>
      <c r="D74" s="186">
        <v>97405890.979999974</v>
      </c>
      <c r="E74" s="159">
        <v>96870269.052000001</v>
      </c>
      <c r="F74" s="159">
        <v>103459960.35000002</v>
      </c>
      <c r="G74" s="159">
        <v>109192356.92</v>
      </c>
      <c r="H74" s="74"/>
      <c r="I74" s="104" t="s">
        <v>53</v>
      </c>
      <c r="J74" s="186">
        <v>85831021.539999992</v>
      </c>
      <c r="K74" s="159">
        <v>84563780.701999977</v>
      </c>
      <c r="L74" s="159">
        <v>85525358.75</v>
      </c>
      <c r="M74" s="159">
        <v>93765150.280000001</v>
      </c>
      <c r="N74" s="587"/>
      <c r="O74" s="96"/>
      <c r="P74" s="96"/>
      <c r="Q74" s="96"/>
      <c r="R74" s="588"/>
      <c r="S74" s="96"/>
      <c r="T74" s="74"/>
    </row>
    <row r="75" spans="2:20" x14ac:dyDescent="0.2">
      <c r="B75" s="106"/>
      <c r="C75" s="105" t="s">
        <v>47</v>
      </c>
      <c r="D75" s="60">
        <f>+D66+D67+D68+D69</f>
        <v>733892413.45799994</v>
      </c>
      <c r="E75" s="61">
        <f t="shared" ref="E75:G75" si="30">+E66+E67+E68+E69</f>
        <v>738697236.2809999</v>
      </c>
      <c r="F75" s="61">
        <f t="shared" si="30"/>
        <v>764754975.21000004</v>
      </c>
      <c r="G75" s="61">
        <f t="shared" si="30"/>
        <v>779685974.47000003</v>
      </c>
      <c r="H75" s="74"/>
      <c r="I75" s="105" t="s">
        <v>47</v>
      </c>
      <c r="J75" s="60">
        <f>+J66+J67+J68+J69</f>
        <v>655794718.95799994</v>
      </c>
      <c r="K75" s="61">
        <f t="shared" ref="K75:M75" si="31">+K66+K67+K68+K69</f>
        <v>658163593.42099988</v>
      </c>
      <c r="L75" s="61">
        <f t="shared" si="31"/>
        <v>670305392.51999998</v>
      </c>
      <c r="M75" s="61">
        <f t="shared" si="31"/>
        <v>691964912.46000004</v>
      </c>
      <c r="N75" s="587"/>
      <c r="O75" s="96"/>
      <c r="P75" s="96"/>
      <c r="Q75" s="96"/>
      <c r="R75" s="96"/>
      <c r="S75" s="96"/>
      <c r="T75" s="74"/>
    </row>
    <row r="76" spans="2:20" x14ac:dyDescent="0.2">
      <c r="B76" s="106"/>
      <c r="C76" s="74"/>
      <c r="D76" s="185"/>
      <c r="E76" s="185"/>
      <c r="F76" s="185"/>
      <c r="G76" s="185"/>
      <c r="H76" s="74"/>
      <c r="I76" s="96"/>
      <c r="J76" s="96"/>
      <c r="K76" s="96"/>
      <c r="L76" s="96"/>
      <c r="M76" s="168"/>
      <c r="N76" s="587"/>
      <c r="O76" s="96"/>
      <c r="P76" s="96"/>
      <c r="Q76" s="96"/>
      <c r="R76" s="96"/>
      <c r="S76" s="96"/>
      <c r="T76" s="74"/>
    </row>
    <row r="77" spans="2:20" x14ac:dyDescent="0.2">
      <c r="B77" s="106"/>
      <c r="C77" s="73"/>
      <c r="D77" s="74"/>
      <c r="E77" s="74"/>
      <c r="F77" s="74"/>
      <c r="G77" s="74"/>
      <c r="H77" s="74"/>
      <c r="I77" s="96"/>
      <c r="J77" s="96"/>
      <c r="K77" s="96"/>
      <c r="L77" s="96"/>
      <c r="M77" s="96"/>
      <c r="N77" s="587"/>
      <c r="O77" s="96"/>
      <c r="P77" s="96"/>
      <c r="Q77" s="96"/>
      <c r="R77" s="96"/>
      <c r="S77" s="96"/>
      <c r="T77" s="74"/>
    </row>
    <row r="78" spans="2:20" x14ac:dyDescent="0.2">
      <c r="B78" s="106"/>
      <c r="C78" s="738" t="s">
        <v>221</v>
      </c>
      <c r="D78" s="738"/>
      <c r="E78" s="738"/>
      <c r="F78" s="738"/>
      <c r="G78" s="738"/>
      <c r="H78" s="74"/>
      <c r="I78" s="96"/>
      <c r="J78" s="96"/>
      <c r="K78" s="96"/>
      <c r="L78" s="96"/>
      <c r="M78" s="96"/>
      <c r="N78" s="587"/>
      <c r="O78" s="96"/>
      <c r="P78" s="96"/>
      <c r="Q78" s="96"/>
      <c r="R78" s="96"/>
      <c r="S78" s="96"/>
      <c r="T78" s="74"/>
    </row>
    <row r="79" spans="2:20" x14ac:dyDescent="0.2">
      <c r="B79" s="106"/>
      <c r="C79" s="19" t="s">
        <v>23</v>
      </c>
      <c r="D79" s="50">
        <v>2015</v>
      </c>
      <c r="E79" s="51">
        <v>2016</v>
      </c>
      <c r="F79" s="51">
        <v>2017</v>
      </c>
      <c r="G79" s="51">
        <v>2018</v>
      </c>
      <c r="H79" s="74"/>
      <c r="I79" s="63"/>
      <c r="J79" s="586"/>
      <c r="K79" s="586"/>
      <c r="L79" s="586"/>
      <c r="M79" s="586"/>
      <c r="N79" s="587"/>
      <c r="O79" s="63"/>
      <c r="P79" s="168"/>
      <c r="Q79" s="168"/>
      <c r="R79" s="168"/>
      <c r="S79" s="168"/>
      <c r="T79" s="74"/>
    </row>
    <row r="80" spans="2:20" x14ac:dyDescent="0.2">
      <c r="B80" s="106"/>
      <c r="C80" s="104" t="s">
        <v>20</v>
      </c>
      <c r="D80" s="186">
        <v>12470793.699999999</v>
      </c>
      <c r="E80" s="159">
        <v>12565122.5</v>
      </c>
      <c r="F80" s="159">
        <v>15533503.6</v>
      </c>
      <c r="G80" s="159">
        <v>12037844.4</v>
      </c>
      <c r="H80" s="74"/>
      <c r="I80" s="63"/>
      <c r="J80" s="586"/>
      <c r="K80" s="586"/>
      <c r="L80" s="586"/>
      <c r="M80" s="586"/>
      <c r="N80" s="587"/>
      <c r="O80" s="63"/>
      <c r="P80" s="96"/>
      <c r="Q80" s="96"/>
      <c r="R80" s="168"/>
      <c r="S80" s="168"/>
      <c r="T80" s="74"/>
    </row>
    <row r="81" spans="2:20" x14ac:dyDescent="0.2">
      <c r="B81" s="106"/>
      <c r="C81" s="104" t="s">
        <v>21</v>
      </c>
      <c r="D81" s="186">
        <v>14148758.609999999</v>
      </c>
      <c r="E81" s="159">
        <v>14784298.760000002</v>
      </c>
      <c r="F81" s="159">
        <v>16769572.879999999</v>
      </c>
      <c r="G81" s="159">
        <v>15592939.1</v>
      </c>
      <c r="H81" s="74"/>
      <c r="I81" s="63"/>
      <c r="J81" s="586"/>
      <c r="K81" s="586"/>
      <c r="L81" s="586"/>
      <c r="M81" s="586"/>
      <c r="N81" s="587"/>
      <c r="O81" s="63"/>
      <c r="P81" s="168"/>
      <c r="Q81" s="168"/>
      <c r="R81" s="168"/>
      <c r="S81" s="168"/>
      <c r="T81" s="74"/>
    </row>
    <row r="82" spans="2:20" x14ac:dyDescent="0.2">
      <c r="B82" s="106"/>
      <c r="C82" s="104" t="s">
        <v>22</v>
      </c>
      <c r="D82" s="186">
        <v>1134361.3</v>
      </c>
      <c r="E82" s="159">
        <v>975133.3</v>
      </c>
      <c r="F82" s="159">
        <v>880937</v>
      </c>
      <c r="G82" s="159">
        <v>1615851.5</v>
      </c>
      <c r="H82" s="74"/>
      <c r="I82" s="63"/>
      <c r="J82" s="588"/>
      <c r="K82" s="588"/>
      <c r="L82" s="588"/>
      <c r="M82" s="588"/>
      <c r="N82" s="587"/>
      <c r="O82" s="63"/>
      <c r="P82" s="168"/>
      <c r="Q82" s="168"/>
      <c r="R82" s="168"/>
      <c r="S82" s="168"/>
      <c r="T82" s="74"/>
    </row>
    <row r="83" spans="2:20" x14ac:dyDescent="0.2">
      <c r="B83" s="106"/>
      <c r="C83" s="136" t="s">
        <v>45</v>
      </c>
      <c r="D83" s="58">
        <f>SUM(D84:D88)</f>
        <v>50343780.890000001</v>
      </c>
      <c r="E83" s="59">
        <f t="shared" ref="E83:G83" si="32">SUM(E84:E88)</f>
        <v>52209088.300000004</v>
      </c>
      <c r="F83" s="59">
        <f t="shared" si="32"/>
        <v>61265569.210000001</v>
      </c>
      <c r="G83" s="59">
        <f t="shared" si="32"/>
        <v>58474427.010000005</v>
      </c>
      <c r="H83" s="74"/>
      <c r="I83" s="63"/>
      <c r="J83" s="586"/>
      <c r="K83" s="586"/>
      <c r="L83" s="586"/>
      <c r="M83" s="586"/>
      <c r="N83" s="587"/>
      <c r="O83" s="63"/>
      <c r="P83" s="168"/>
      <c r="Q83" s="168"/>
      <c r="R83" s="168"/>
      <c r="S83" s="168"/>
      <c r="T83" s="74"/>
    </row>
    <row r="84" spans="2:20" x14ac:dyDescent="0.2">
      <c r="B84" s="106"/>
      <c r="C84" s="104" t="s">
        <v>49</v>
      </c>
      <c r="D84" s="186">
        <v>3415992.8499999996</v>
      </c>
      <c r="E84" s="159">
        <v>2864535</v>
      </c>
      <c r="F84" s="159">
        <v>4625564.53</v>
      </c>
      <c r="G84" s="159">
        <v>4794686.05</v>
      </c>
      <c r="H84" s="74"/>
      <c r="I84" s="63"/>
      <c r="J84" s="586"/>
      <c r="K84" s="586"/>
      <c r="L84" s="586"/>
      <c r="M84" s="586"/>
      <c r="N84" s="587"/>
      <c r="O84" s="63"/>
      <c r="P84" s="168"/>
      <c r="Q84" s="168"/>
      <c r="R84" s="168"/>
      <c r="S84" s="168"/>
      <c r="T84" s="74"/>
    </row>
    <row r="85" spans="2:20" x14ac:dyDescent="0.2">
      <c r="B85" s="106"/>
      <c r="C85" s="104" t="s">
        <v>50</v>
      </c>
      <c r="D85" s="186">
        <v>11452205.549999999</v>
      </c>
      <c r="E85" s="159">
        <v>12335118.700000001</v>
      </c>
      <c r="F85" s="159">
        <v>12930828.15</v>
      </c>
      <c r="G85" s="159">
        <v>12181255</v>
      </c>
      <c r="H85" s="74"/>
      <c r="I85" s="63"/>
      <c r="J85" s="586"/>
      <c r="K85" s="586"/>
      <c r="L85" s="586"/>
      <c r="M85" s="586"/>
      <c r="N85" s="587"/>
      <c r="O85" s="96"/>
      <c r="P85" s="168"/>
      <c r="Q85" s="168"/>
      <c r="R85" s="168"/>
      <c r="S85" s="168"/>
      <c r="T85" s="74"/>
    </row>
    <row r="86" spans="2:20" x14ac:dyDescent="0.2">
      <c r="B86" s="106"/>
      <c r="C86" s="104" t="s">
        <v>51</v>
      </c>
      <c r="D86" s="186">
        <v>17421431.25</v>
      </c>
      <c r="E86" s="159">
        <v>17984004.549999997</v>
      </c>
      <c r="F86" s="159">
        <v>18427129.579999998</v>
      </c>
      <c r="G86" s="159">
        <v>20164872.68</v>
      </c>
      <c r="H86" s="74"/>
      <c r="I86" s="63"/>
      <c r="J86" s="586"/>
      <c r="K86" s="586"/>
      <c r="L86" s="586"/>
      <c r="M86" s="586"/>
      <c r="N86" s="587"/>
      <c r="O86" s="589"/>
      <c r="P86" s="589"/>
      <c r="Q86" s="589"/>
      <c r="R86" s="589"/>
      <c r="S86" s="589"/>
      <c r="T86" s="74"/>
    </row>
    <row r="87" spans="2:20" x14ac:dyDescent="0.2">
      <c r="B87" s="106"/>
      <c r="C87" s="104" t="s">
        <v>52</v>
      </c>
      <c r="D87" s="186">
        <v>6479281.8000000007</v>
      </c>
      <c r="E87" s="159">
        <v>6718941.6999999993</v>
      </c>
      <c r="F87" s="159">
        <v>7347445.3499999996</v>
      </c>
      <c r="G87" s="159">
        <v>5906406.6399999997</v>
      </c>
      <c r="H87" s="74"/>
      <c r="I87" s="63"/>
      <c r="J87" s="586"/>
      <c r="K87" s="586"/>
      <c r="L87" s="586"/>
      <c r="M87" s="586"/>
      <c r="N87" s="587"/>
      <c r="O87" s="589"/>
      <c r="P87" s="589"/>
      <c r="Q87" s="589"/>
      <c r="R87" s="589"/>
      <c r="S87" s="589"/>
      <c r="T87" s="74"/>
    </row>
    <row r="88" spans="2:20" x14ac:dyDescent="0.2">
      <c r="B88" s="106"/>
      <c r="C88" s="104" t="s">
        <v>53</v>
      </c>
      <c r="D88" s="186">
        <v>11574869.440000001</v>
      </c>
      <c r="E88" s="159">
        <v>12306488.350000001</v>
      </c>
      <c r="F88" s="159">
        <v>17934601.600000001</v>
      </c>
      <c r="G88" s="159">
        <v>15427206.640000001</v>
      </c>
      <c r="H88" s="74"/>
      <c r="I88" s="96"/>
      <c r="J88" s="588"/>
      <c r="K88" s="588"/>
      <c r="L88" s="588"/>
      <c r="M88" s="588"/>
      <c r="N88" s="587"/>
      <c r="O88" s="96"/>
      <c r="P88" s="96"/>
      <c r="Q88" s="96"/>
      <c r="R88" s="96"/>
      <c r="S88" s="96"/>
      <c r="T88" s="74"/>
    </row>
    <row r="89" spans="2:20" x14ac:dyDescent="0.2">
      <c r="B89" s="106"/>
      <c r="C89" s="105" t="s">
        <v>47</v>
      </c>
      <c r="D89" s="60">
        <f>+D80+D81+D82+D83</f>
        <v>78097694.5</v>
      </c>
      <c r="E89" s="61">
        <f t="shared" ref="E89:G89" si="33">+E80+E81+E82+E83</f>
        <v>80533642.860000014</v>
      </c>
      <c r="F89" s="61">
        <f t="shared" si="33"/>
        <v>94449582.689999998</v>
      </c>
      <c r="G89" s="61">
        <f t="shared" si="33"/>
        <v>87721062.010000005</v>
      </c>
      <c r="H89" s="74"/>
      <c r="I89" s="589"/>
      <c r="J89" s="589"/>
      <c r="K89" s="589"/>
      <c r="L89" s="589"/>
      <c r="M89" s="589"/>
      <c r="N89" s="587"/>
      <c r="O89" s="96"/>
      <c r="P89" s="96"/>
      <c r="Q89" s="96"/>
      <c r="R89" s="96"/>
      <c r="S89" s="96"/>
      <c r="T89" s="74"/>
    </row>
    <row r="90" spans="2:20" x14ac:dyDescent="0.2">
      <c r="B90" s="106"/>
      <c r="C90" s="74"/>
      <c r="D90" s="74"/>
      <c r="E90" s="74"/>
      <c r="F90" s="74"/>
      <c r="G90" s="74"/>
      <c r="H90" s="74"/>
      <c r="I90" s="96"/>
      <c r="J90" s="96"/>
      <c r="K90" s="96"/>
      <c r="L90" s="588"/>
      <c r="M90" s="96"/>
      <c r="N90" s="587"/>
      <c r="O90" s="96"/>
      <c r="P90" s="96"/>
      <c r="Q90" s="96"/>
      <c r="R90" s="96"/>
      <c r="S90" s="96"/>
      <c r="T90" s="74"/>
    </row>
    <row r="91" spans="2:20" ht="12" thickBot="1" x14ac:dyDescent="0.25">
      <c r="B91" s="634" t="s">
        <v>1653</v>
      </c>
      <c r="C91" s="76"/>
      <c r="D91" s="77"/>
      <c r="E91" s="77"/>
      <c r="F91" s="77"/>
      <c r="G91" s="77"/>
      <c r="H91" s="77"/>
      <c r="I91" s="169"/>
      <c r="J91" s="169"/>
      <c r="K91" s="169"/>
      <c r="L91" s="169"/>
      <c r="M91" s="169"/>
      <c r="N91" s="172"/>
      <c r="O91" s="96"/>
      <c r="P91" s="96"/>
      <c r="Q91" s="96"/>
      <c r="R91" s="96"/>
      <c r="S91" s="96"/>
      <c r="T91" s="74"/>
    </row>
    <row r="92" spans="2:20" x14ac:dyDescent="0.2">
      <c r="B92" s="74"/>
      <c r="H92" s="74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74"/>
    </row>
    <row r="93" spans="2:20" x14ac:dyDescent="0.2">
      <c r="B93" s="74"/>
      <c r="H93" s="74"/>
      <c r="I93" s="63"/>
      <c r="J93" s="586"/>
      <c r="K93" s="586"/>
      <c r="L93" s="586"/>
      <c r="M93" s="586"/>
      <c r="N93" s="96"/>
      <c r="O93" s="63"/>
      <c r="P93" s="168"/>
      <c r="Q93" s="168"/>
      <c r="R93" s="168"/>
      <c r="S93" s="168"/>
      <c r="T93" s="74"/>
    </row>
    <row r="94" spans="2:20" x14ac:dyDescent="0.2">
      <c r="B94" s="74"/>
      <c r="H94" s="74"/>
      <c r="I94" s="63"/>
      <c r="J94" s="586"/>
      <c r="K94" s="586"/>
      <c r="L94" s="586"/>
      <c r="M94" s="586"/>
      <c r="N94" s="96"/>
      <c r="O94" s="63"/>
      <c r="P94" s="96"/>
      <c r="Q94" s="96"/>
      <c r="R94" s="168"/>
      <c r="S94" s="168"/>
      <c r="T94" s="74"/>
    </row>
    <row r="95" spans="2:20" x14ac:dyDescent="0.2">
      <c r="B95" s="74"/>
      <c r="H95" s="74"/>
      <c r="I95" s="63"/>
      <c r="J95" s="586"/>
      <c r="K95" s="586"/>
      <c r="L95" s="586"/>
      <c r="M95" s="586"/>
      <c r="N95" s="96"/>
      <c r="O95" s="63"/>
      <c r="P95" s="168"/>
      <c r="Q95" s="168"/>
      <c r="R95" s="168"/>
      <c r="S95" s="168"/>
      <c r="T95" s="74"/>
    </row>
    <row r="96" spans="2:20" x14ac:dyDescent="0.2">
      <c r="B96" s="74"/>
      <c r="H96" s="74"/>
      <c r="I96" s="63"/>
      <c r="J96" s="588"/>
      <c r="K96" s="588"/>
      <c r="L96" s="588"/>
      <c r="M96" s="588"/>
      <c r="N96" s="96"/>
      <c r="O96" s="63"/>
      <c r="P96" s="168"/>
      <c r="Q96" s="168"/>
      <c r="R96" s="168"/>
      <c r="S96" s="168"/>
      <c r="T96" s="74"/>
    </row>
    <row r="97" spans="2:20" x14ac:dyDescent="0.2">
      <c r="B97" s="74"/>
      <c r="H97" s="74"/>
      <c r="I97" s="63"/>
      <c r="J97" s="586"/>
      <c r="K97" s="586"/>
      <c r="L97" s="586"/>
      <c r="M97" s="586"/>
      <c r="N97" s="96"/>
      <c r="O97" s="63"/>
      <c r="P97" s="168"/>
      <c r="Q97" s="168"/>
      <c r="R97" s="168"/>
      <c r="S97" s="168"/>
      <c r="T97" s="74"/>
    </row>
    <row r="98" spans="2:20" x14ac:dyDescent="0.2">
      <c r="B98" s="74"/>
      <c r="H98" s="74"/>
      <c r="I98" s="63"/>
      <c r="J98" s="586"/>
      <c r="K98" s="586"/>
      <c r="L98" s="586"/>
      <c r="M98" s="586"/>
      <c r="N98" s="96"/>
      <c r="O98" s="63"/>
      <c r="P98" s="168"/>
      <c r="Q98" s="168"/>
      <c r="R98" s="168"/>
      <c r="S98" s="168"/>
      <c r="T98" s="74"/>
    </row>
    <row r="99" spans="2:20" x14ac:dyDescent="0.2">
      <c r="B99" s="74"/>
      <c r="H99" s="74"/>
      <c r="I99" s="63"/>
      <c r="J99" s="586"/>
      <c r="K99" s="586"/>
      <c r="L99" s="586"/>
      <c r="M99" s="586"/>
      <c r="N99" s="96"/>
      <c r="O99" s="96"/>
      <c r="P99" s="168"/>
      <c r="Q99" s="168"/>
      <c r="R99" s="168"/>
      <c r="S99" s="168"/>
      <c r="T99" s="74"/>
    </row>
    <row r="100" spans="2:20" x14ac:dyDescent="0.2">
      <c r="B100" s="74"/>
      <c r="H100" s="74"/>
      <c r="I100" s="63"/>
      <c r="J100" s="586"/>
      <c r="K100" s="586"/>
      <c r="L100" s="586"/>
      <c r="M100" s="586"/>
      <c r="N100" s="96"/>
      <c r="O100" s="589"/>
      <c r="P100" s="589"/>
      <c r="Q100" s="589"/>
      <c r="R100" s="589"/>
      <c r="S100" s="589"/>
      <c r="T100" s="74"/>
    </row>
    <row r="101" spans="2:20" x14ac:dyDescent="0.2">
      <c r="B101" s="74"/>
      <c r="H101" s="74"/>
      <c r="I101" s="63"/>
      <c r="J101" s="586"/>
      <c r="K101" s="586"/>
      <c r="L101" s="586"/>
      <c r="M101" s="586"/>
      <c r="N101" s="96"/>
      <c r="O101" s="96"/>
      <c r="P101" s="96"/>
      <c r="Q101" s="96"/>
      <c r="R101" s="168"/>
      <c r="S101" s="96"/>
      <c r="T101" s="74"/>
    </row>
    <row r="102" spans="2:20" x14ac:dyDescent="0.2">
      <c r="B102" s="74"/>
      <c r="H102" s="74"/>
      <c r="I102" s="96"/>
      <c r="J102" s="588"/>
      <c r="K102" s="588"/>
      <c r="L102" s="588"/>
      <c r="M102" s="588"/>
      <c r="N102" s="96"/>
      <c r="O102" s="96"/>
      <c r="P102" s="96"/>
      <c r="Q102" s="96"/>
      <c r="R102" s="168"/>
      <c r="S102" s="96"/>
      <c r="T102" s="74"/>
    </row>
    <row r="103" spans="2:20" x14ac:dyDescent="0.2">
      <c r="B103" s="74"/>
      <c r="C103" s="74"/>
      <c r="D103" s="74"/>
      <c r="E103" s="74"/>
      <c r="F103" s="74"/>
      <c r="G103" s="74"/>
      <c r="H103" s="74"/>
      <c r="I103" s="74"/>
      <c r="J103" s="74"/>
      <c r="K103" s="185"/>
      <c r="L103" s="185"/>
      <c r="M103" s="74"/>
      <c r="N103" s="74"/>
      <c r="O103" s="74"/>
      <c r="P103" s="74"/>
      <c r="Q103" s="74"/>
      <c r="R103" s="74"/>
      <c r="S103" s="74"/>
      <c r="T103" s="74"/>
    </row>
    <row r="104" spans="2:20" x14ac:dyDescent="0.2">
      <c r="B104" s="74"/>
      <c r="C104" s="74"/>
      <c r="D104" s="74"/>
      <c r="E104" s="74"/>
      <c r="F104" s="74"/>
      <c r="G104" s="74"/>
      <c r="H104" s="74"/>
      <c r="I104" s="74"/>
      <c r="J104" s="185"/>
      <c r="K104" s="74"/>
      <c r="L104" s="74"/>
      <c r="M104" s="74"/>
      <c r="N104" s="74"/>
      <c r="O104" s="74"/>
      <c r="P104" s="74"/>
      <c r="Q104" s="74"/>
      <c r="R104" s="74"/>
      <c r="S104" s="74"/>
      <c r="T104" s="74"/>
    </row>
    <row r="105" spans="2:20" x14ac:dyDescent="0.2">
      <c r="J105" s="82"/>
    </row>
  </sheetData>
  <mergeCells count="15">
    <mergeCell ref="B62:N62"/>
    <mergeCell ref="B1:H1"/>
    <mergeCell ref="I64:M64"/>
    <mergeCell ref="C78:G78"/>
    <mergeCell ref="O47:S47"/>
    <mergeCell ref="C64:G64"/>
    <mergeCell ref="I19:M19"/>
    <mergeCell ref="O19:S19"/>
    <mergeCell ref="C19:G19"/>
    <mergeCell ref="I33:M33"/>
    <mergeCell ref="C33:G33"/>
    <mergeCell ref="O33:S33"/>
    <mergeCell ref="B17:T17"/>
    <mergeCell ref="C47:G47"/>
    <mergeCell ref="I47:M47"/>
  </mergeCells>
  <pageMargins left="0.11811023622047245" right="0.11811023622047245" top="0.74803149606299213" bottom="0.74803149606299213" header="0.31496062992125984" footer="0.31496062992125984"/>
  <pageSetup paperSize="9" scale="99" orientation="portrait" r:id="rId1"/>
  <ignoredErrors>
    <ignoredError sqref="D6:G6 D12:G12 J44" formulaRange="1"/>
    <ignoredError sqref="K3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  <pageSetUpPr fitToPage="1"/>
  </sheetPr>
  <dimension ref="B1:T71"/>
  <sheetViews>
    <sheetView zoomScaleNormal="100" workbookViewId="0">
      <selection activeCell="J8" sqref="J8"/>
    </sheetView>
  </sheetViews>
  <sheetFormatPr defaultRowHeight="11.25" x14ac:dyDescent="0.25"/>
  <cols>
    <col min="1" max="2" width="9.140625" style="24"/>
    <col min="3" max="3" width="22.28515625" style="24" customWidth="1"/>
    <col min="4" max="7" width="11.7109375" style="24" customWidth="1"/>
    <col min="8" max="8" width="9.140625" style="24"/>
    <col min="9" max="9" width="23.5703125" style="24" customWidth="1"/>
    <col min="10" max="13" width="10.140625" style="24" customWidth="1"/>
    <col min="14" max="14" width="6.85546875" style="24" customWidth="1"/>
    <col min="15" max="15" width="17.5703125" style="98" customWidth="1"/>
    <col min="16" max="19" width="9.85546875" style="24" customWidth="1"/>
    <col min="20" max="16384" width="9.140625" style="24"/>
  </cols>
  <sheetData>
    <row r="1" spans="2:8" ht="15.75" x14ac:dyDescent="0.25">
      <c r="B1" s="838" t="s">
        <v>4</v>
      </c>
      <c r="C1" s="746"/>
      <c r="D1" s="746"/>
      <c r="E1" s="746"/>
      <c r="F1" s="746"/>
      <c r="G1" s="746"/>
      <c r="H1" s="840"/>
    </row>
    <row r="2" spans="2:8" x14ac:dyDescent="0.25">
      <c r="B2" s="106"/>
      <c r="C2" s="74"/>
      <c r="D2" s="74"/>
      <c r="E2" s="74"/>
      <c r="F2" s="74"/>
      <c r="G2" s="74"/>
      <c r="H2" s="108"/>
    </row>
    <row r="3" spans="2:8" ht="9.75" customHeight="1" x14ac:dyDescent="0.25">
      <c r="B3" s="106"/>
      <c r="C3" s="738" t="s">
        <v>8</v>
      </c>
      <c r="D3" s="846"/>
      <c r="E3" s="846"/>
      <c r="F3" s="846"/>
      <c r="G3" s="846"/>
      <c r="H3" s="108"/>
    </row>
    <row r="4" spans="2:8" ht="9.75" customHeight="1" x14ac:dyDescent="0.25">
      <c r="B4" s="106"/>
      <c r="C4" s="19"/>
      <c r="D4" s="50">
        <v>2015</v>
      </c>
      <c r="E4" s="51">
        <v>2016</v>
      </c>
      <c r="F4" s="51">
        <v>2017</v>
      </c>
      <c r="G4" s="51">
        <v>2018</v>
      </c>
      <c r="H4" s="108"/>
    </row>
    <row r="5" spans="2:8" ht="9.75" customHeight="1" x14ac:dyDescent="0.25">
      <c r="B5" s="106"/>
      <c r="C5" s="130" t="s">
        <v>5</v>
      </c>
      <c r="D5" s="160">
        <v>1.106344389668787</v>
      </c>
      <c r="E5" s="142">
        <v>1.119779163516412</v>
      </c>
      <c r="F5" s="142">
        <v>1.1569636412188316</v>
      </c>
      <c r="G5" s="142">
        <v>1.17621446970039</v>
      </c>
      <c r="H5" s="108"/>
    </row>
    <row r="6" spans="2:8" ht="9.75" customHeight="1" x14ac:dyDescent="0.25">
      <c r="B6" s="106"/>
      <c r="C6" s="130" t="s">
        <v>6</v>
      </c>
      <c r="D6" s="160">
        <v>72402</v>
      </c>
      <c r="E6" s="142">
        <v>71236</v>
      </c>
      <c r="F6" s="142">
        <v>70104</v>
      </c>
      <c r="G6" s="142">
        <v>73712</v>
      </c>
      <c r="H6" s="108"/>
    </row>
    <row r="7" spans="2:8" ht="9.75" customHeight="1" x14ac:dyDescent="0.25">
      <c r="B7" s="106"/>
      <c r="C7" s="130" t="s">
        <v>7</v>
      </c>
      <c r="D7" s="160">
        <v>14998</v>
      </c>
      <c r="E7" s="142">
        <v>15141</v>
      </c>
      <c r="F7" s="142">
        <v>16338</v>
      </c>
      <c r="G7" s="142">
        <v>17417</v>
      </c>
      <c r="H7" s="108"/>
    </row>
    <row r="8" spans="2:8" ht="9.75" customHeight="1" x14ac:dyDescent="0.25">
      <c r="B8" s="106"/>
      <c r="C8" s="74"/>
      <c r="D8" s="74"/>
      <c r="E8" s="74"/>
      <c r="F8" s="74"/>
      <c r="G8" s="74"/>
      <c r="H8" s="108"/>
    </row>
    <row r="9" spans="2:8" ht="9.75" customHeight="1" x14ac:dyDescent="0.25">
      <c r="B9" s="106"/>
      <c r="C9" s="74"/>
      <c r="D9" s="74"/>
      <c r="E9" s="74"/>
      <c r="F9" s="74"/>
      <c r="G9" s="74"/>
      <c r="H9" s="108"/>
    </row>
    <row r="10" spans="2:8" ht="9.75" customHeight="1" x14ac:dyDescent="0.25">
      <c r="B10" s="106"/>
      <c r="C10" s="738" t="s">
        <v>3</v>
      </c>
      <c r="D10" s="846"/>
      <c r="E10" s="846"/>
      <c r="F10" s="846"/>
      <c r="G10" s="846"/>
      <c r="H10" s="108"/>
    </row>
    <row r="11" spans="2:8" ht="9.75" customHeight="1" x14ac:dyDescent="0.25">
      <c r="B11" s="106"/>
      <c r="C11" s="19"/>
      <c r="D11" s="50">
        <v>2015</v>
      </c>
      <c r="E11" s="51">
        <v>2016</v>
      </c>
      <c r="F11" s="51">
        <v>2017</v>
      </c>
      <c r="G11" s="51">
        <v>2018</v>
      </c>
      <c r="H11" s="108"/>
    </row>
    <row r="12" spans="2:8" ht="9.75" customHeight="1" x14ac:dyDescent="0.25">
      <c r="B12" s="106"/>
      <c r="C12" s="130" t="s">
        <v>115</v>
      </c>
      <c r="D12" s="30">
        <v>383860101.60600007</v>
      </c>
      <c r="E12" s="53">
        <v>386563353.46499997</v>
      </c>
      <c r="F12" s="53">
        <v>414816492.13999999</v>
      </c>
      <c r="G12" s="53">
        <v>426587046.69</v>
      </c>
      <c r="H12" s="108"/>
    </row>
    <row r="13" spans="2:8" ht="9.75" customHeight="1" x14ac:dyDescent="0.25">
      <c r="B13" s="106"/>
      <c r="C13" s="130" t="s">
        <v>116</v>
      </c>
      <c r="D13" s="30">
        <v>191544314.37</v>
      </c>
      <c r="E13" s="53">
        <v>192378434.93000001</v>
      </c>
      <c r="F13" s="53">
        <v>206931944.75</v>
      </c>
      <c r="G13" s="53">
        <v>219580577.85000002</v>
      </c>
      <c r="H13" s="108"/>
    </row>
    <row r="14" spans="2:8" ht="9.75" customHeight="1" x14ac:dyDescent="0.25">
      <c r="B14" s="106"/>
      <c r="C14" s="649"/>
      <c r="D14" s="74"/>
      <c r="E14" s="74"/>
      <c r="F14" s="74"/>
      <c r="G14" s="74"/>
      <c r="H14" s="108"/>
    </row>
    <row r="15" spans="2:8" ht="12" thickBot="1" x14ac:dyDescent="0.25">
      <c r="B15" s="634" t="s">
        <v>1653</v>
      </c>
      <c r="C15" s="173"/>
      <c r="D15" s="77"/>
      <c r="E15" s="77"/>
      <c r="F15" s="77"/>
      <c r="G15" s="77"/>
      <c r="H15" s="111"/>
    </row>
    <row r="16" spans="2:8" ht="12" thickBot="1" x14ac:dyDescent="0.3"/>
    <row r="17" spans="2:20" ht="15.75" x14ac:dyDescent="0.25">
      <c r="B17" s="848" t="s">
        <v>8</v>
      </c>
      <c r="C17" s="849"/>
      <c r="D17" s="849"/>
      <c r="E17" s="849"/>
      <c r="F17" s="849"/>
      <c r="G17" s="849"/>
      <c r="H17" s="849"/>
      <c r="I17" s="849"/>
      <c r="J17" s="849"/>
      <c r="K17" s="849"/>
      <c r="L17" s="849"/>
      <c r="M17" s="849"/>
      <c r="N17" s="849"/>
      <c r="O17" s="849"/>
      <c r="P17" s="849"/>
      <c r="Q17" s="849"/>
      <c r="R17" s="849"/>
      <c r="S17" s="849"/>
      <c r="T17" s="850"/>
    </row>
    <row r="18" spans="2:20" x14ac:dyDescent="0.25">
      <c r="B18" s="106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107"/>
      <c r="P18" s="74"/>
      <c r="Q18" s="74"/>
      <c r="R18" s="74"/>
      <c r="S18" s="74"/>
      <c r="T18" s="108"/>
    </row>
    <row r="19" spans="2:20" ht="9.75" customHeight="1" x14ac:dyDescent="0.25">
      <c r="B19" s="106"/>
      <c r="C19" s="841" t="s">
        <v>5</v>
      </c>
      <c r="D19" s="841"/>
      <c r="E19" s="841"/>
      <c r="F19" s="841"/>
      <c r="G19" s="841"/>
      <c r="H19" s="74"/>
      <c r="I19" s="842" t="s">
        <v>206</v>
      </c>
      <c r="J19" s="842"/>
      <c r="K19" s="842"/>
      <c r="L19" s="842"/>
      <c r="M19" s="842"/>
      <c r="N19" s="74"/>
      <c r="O19" s="843" t="s">
        <v>207</v>
      </c>
      <c r="P19" s="843"/>
      <c r="Q19" s="843"/>
      <c r="R19" s="843"/>
      <c r="S19" s="843"/>
      <c r="T19" s="108"/>
    </row>
    <row r="20" spans="2:20" ht="9.75" customHeight="1" x14ac:dyDescent="0.25">
      <c r="B20" s="106"/>
      <c r="C20" s="603" t="s">
        <v>23</v>
      </c>
      <c r="D20" s="50">
        <v>2015</v>
      </c>
      <c r="E20" s="51">
        <v>2016</v>
      </c>
      <c r="F20" s="51">
        <v>2017</v>
      </c>
      <c r="G20" s="51">
        <v>2018</v>
      </c>
      <c r="H20" s="74"/>
      <c r="I20" s="135"/>
      <c r="J20" s="50">
        <v>2015</v>
      </c>
      <c r="K20" s="51">
        <v>2016</v>
      </c>
      <c r="L20" s="51">
        <v>2017</v>
      </c>
      <c r="M20" s="51">
        <v>2018</v>
      </c>
      <c r="N20" s="74"/>
      <c r="O20" s="140" t="s">
        <v>5</v>
      </c>
      <c r="P20" s="50">
        <v>2015</v>
      </c>
      <c r="Q20" s="51">
        <v>2016</v>
      </c>
      <c r="R20" s="51">
        <v>2017</v>
      </c>
      <c r="S20" s="51">
        <v>2018</v>
      </c>
      <c r="T20" s="108"/>
    </row>
    <row r="21" spans="2:20" ht="9.75" customHeight="1" x14ac:dyDescent="0.25">
      <c r="B21" s="106"/>
      <c r="C21" s="104" t="s">
        <v>20</v>
      </c>
      <c r="D21" s="160">
        <v>1.1063257463524101</v>
      </c>
      <c r="E21" s="142">
        <v>1.1234849816193</v>
      </c>
      <c r="F21" s="142">
        <v>1.1949260558183901</v>
      </c>
      <c r="G21" s="142">
        <v>1.25263445853253</v>
      </c>
      <c r="H21" s="74"/>
      <c r="I21" s="104" t="s">
        <v>20</v>
      </c>
      <c r="J21" s="160">
        <v>1.1063257463524101</v>
      </c>
      <c r="K21" s="142">
        <v>1.1234849816193</v>
      </c>
      <c r="L21" s="142">
        <v>1.1949260558183901</v>
      </c>
      <c r="M21" s="142">
        <v>1.25263445853253</v>
      </c>
      <c r="N21" s="74"/>
      <c r="O21" s="136" t="s">
        <v>45</v>
      </c>
      <c r="P21" s="160">
        <v>1.07104426507314</v>
      </c>
      <c r="Q21" s="142">
        <v>1.0731509756761699</v>
      </c>
      <c r="R21" s="142">
        <v>1.1263233082334301</v>
      </c>
      <c r="S21" s="142">
        <v>1.1160590360376399</v>
      </c>
      <c r="T21" s="108"/>
    </row>
    <row r="22" spans="2:20" ht="9.75" customHeight="1" x14ac:dyDescent="0.25">
      <c r="B22" s="106"/>
      <c r="C22" s="104" t="s">
        <v>21</v>
      </c>
      <c r="D22" s="160">
        <v>1.40248692838654</v>
      </c>
      <c r="E22" s="142">
        <v>1.4075627100903201</v>
      </c>
      <c r="F22" s="142">
        <v>1.4487890028653301</v>
      </c>
      <c r="G22" s="142">
        <v>1.4580345280626901</v>
      </c>
      <c r="H22" s="74"/>
      <c r="I22" s="104" t="s">
        <v>21</v>
      </c>
      <c r="J22" s="160">
        <v>1.40248692838654</v>
      </c>
      <c r="K22" s="142">
        <v>1.4075627100903201</v>
      </c>
      <c r="L22" s="142">
        <v>1.4487890028653301</v>
      </c>
      <c r="M22" s="142">
        <v>1.4580345280626901</v>
      </c>
      <c r="N22" s="74"/>
      <c r="O22" s="104" t="s">
        <v>90</v>
      </c>
      <c r="P22" s="160">
        <v>0</v>
      </c>
      <c r="Q22" s="142">
        <v>0</v>
      </c>
      <c r="R22" s="142">
        <v>0.70132803347280304</v>
      </c>
      <c r="S22" s="142">
        <v>0.71951749174917501</v>
      </c>
      <c r="T22" s="108"/>
    </row>
    <row r="23" spans="2:20" ht="9.75" customHeight="1" x14ac:dyDescent="0.25">
      <c r="B23" s="106"/>
      <c r="C23" s="104" t="s">
        <v>22</v>
      </c>
      <c r="D23" s="160">
        <v>1.25835343374574</v>
      </c>
      <c r="E23" s="142">
        <v>1.23700310212618</v>
      </c>
      <c r="F23" s="142">
        <v>1.23544759182259</v>
      </c>
      <c r="G23" s="142">
        <v>1.21392926181625</v>
      </c>
      <c r="H23" s="74"/>
      <c r="I23" s="104" t="s">
        <v>22</v>
      </c>
      <c r="J23" s="160">
        <v>1.25835343374574</v>
      </c>
      <c r="K23" s="142">
        <v>1.23700310212618</v>
      </c>
      <c r="L23" s="142">
        <v>1.23544759182259</v>
      </c>
      <c r="M23" s="142">
        <v>1.21392926181625</v>
      </c>
      <c r="N23" s="74"/>
      <c r="O23" s="104" t="s">
        <v>50</v>
      </c>
      <c r="P23" s="160">
        <v>1.0860713966979001</v>
      </c>
      <c r="Q23" s="142">
        <v>1.1080267434555</v>
      </c>
      <c r="R23" s="142">
        <v>1.1325406689201201</v>
      </c>
      <c r="S23" s="142">
        <v>1.1512602188552199</v>
      </c>
      <c r="T23" s="108"/>
    </row>
    <row r="24" spans="2:20" ht="9.75" customHeight="1" x14ac:dyDescent="0.25">
      <c r="B24" s="106"/>
      <c r="C24" s="104" t="s">
        <v>45</v>
      </c>
      <c r="D24" s="160">
        <v>1.02066439994757</v>
      </c>
      <c r="E24" s="142">
        <v>1.0311334307068101</v>
      </c>
      <c r="F24" s="142">
        <v>1.0527070048812299</v>
      </c>
      <c r="G24" s="142">
        <v>1.06871868029656</v>
      </c>
      <c r="H24" s="74"/>
      <c r="I24" s="104" t="s">
        <v>45</v>
      </c>
      <c r="J24" s="160">
        <v>1.00932549180986</v>
      </c>
      <c r="K24" s="142">
        <v>1.02139112890498</v>
      </c>
      <c r="L24" s="142">
        <v>1.03623905160854</v>
      </c>
      <c r="M24" s="142">
        <v>1.0566255688452999</v>
      </c>
      <c r="N24" s="74"/>
      <c r="O24" s="104" t="s">
        <v>51</v>
      </c>
      <c r="P24" s="160">
        <v>1.02668878582307</v>
      </c>
      <c r="Q24" s="142">
        <v>1.0432818513324</v>
      </c>
      <c r="R24" s="142">
        <v>1.04190697483589</v>
      </c>
      <c r="S24" s="142">
        <v>1.04897446149514</v>
      </c>
      <c r="T24" s="108"/>
    </row>
    <row r="25" spans="2:20" ht="9.75" customHeight="1" x14ac:dyDescent="0.25">
      <c r="B25" s="106"/>
      <c r="C25" s="104" t="s">
        <v>49</v>
      </c>
      <c r="D25" s="160">
        <v>0.96307357654013703</v>
      </c>
      <c r="E25" s="142">
        <v>0.95769761284357402</v>
      </c>
      <c r="F25" s="142">
        <v>0.98630521083679301</v>
      </c>
      <c r="G25" s="142">
        <v>0.99318273963730597</v>
      </c>
      <c r="H25" s="74"/>
      <c r="I25" s="104" t="s">
        <v>49</v>
      </c>
      <c r="J25" s="160">
        <v>0.96307357654013703</v>
      </c>
      <c r="K25" s="142">
        <v>0.95769761284357402</v>
      </c>
      <c r="L25" s="142">
        <v>0.99394509254066199</v>
      </c>
      <c r="M25" s="142">
        <v>1.00243623479522</v>
      </c>
      <c r="N25" s="74"/>
      <c r="O25" s="104" t="s">
        <v>114</v>
      </c>
      <c r="P25" s="160">
        <v>1.0825862946428599</v>
      </c>
      <c r="Q25" s="142">
        <v>1.12659257465698</v>
      </c>
      <c r="R25" s="142">
        <v>1.1967129411764701</v>
      </c>
      <c r="S25" s="142">
        <v>1.0944800787014299</v>
      </c>
      <c r="T25" s="108"/>
    </row>
    <row r="26" spans="2:20" ht="9.75" customHeight="1" x14ac:dyDescent="0.25">
      <c r="B26" s="106"/>
      <c r="C26" s="104" t="s">
        <v>50</v>
      </c>
      <c r="D26" s="160">
        <v>0.98042659501212504</v>
      </c>
      <c r="E26" s="142">
        <v>1.0151192473685799</v>
      </c>
      <c r="F26" s="142">
        <v>1.0243195127885401</v>
      </c>
      <c r="G26" s="142">
        <v>1.0367883345514599</v>
      </c>
      <c r="H26" s="74"/>
      <c r="I26" s="104" t="s">
        <v>50</v>
      </c>
      <c r="J26" s="160">
        <v>0.96405327639268301</v>
      </c>
      <c r="K26" s="142">
        <v>0.99894713837853599</v>
      </c>
      <c r="L26" s="142">
        <v>1.0020043580337501</v>
      </c>
      <c r="M26" s="142">
        <v>1.0101534098476199</v>
      </c>
      <c r="N26" s="74"/>
      <c r="O26" s="104" t="s">
        <v>53</v>
      </c>
      <c r="P26" s="160">
        <v>1.0978367967920699</v>
      </c>
      <c r="Q26" s="142">
        <v>1.0619144387821799</v>
      </c>
      <c r="R26" s="142">
        <v>1.23193528431191</v>
      </c>
      <c r="S26" s="142">
        <v>1.1763734237382899</v>
      </c>
      <c r="T26" s="108"/>
    </row>
    <row r="27" spans="2:20" ht="9.75" customHeight="1" x14ac:dyDescent="0.25">
      <c r="B27" s="106"/>
      <c r="C27" s="104" t="s">
        <v>51</v>
      </c>
      <c r="D27" s="160">
        <v>1.0204089504884399</v>
      </c>
      <c r="E27" s="142">
        <v>1.04647449684411</v>
      </c>
      <c r="F27" s="142">
        <v>1.0468421226268301</v>
      </c>
      <c r="G27" s="142">
        <v>1.0579135997708999</v>
      </c>
      <c r="H27" s="74"/>
      <c r="I27" s="104" t="s">
        <v>51</v>
      </c>
      <c r="J27" s="160">
        <v>1.0188289292183399</v>
      </c>
      <c r="K27" s="142">
        <v>1.0473348628014201</v>
      </c>
      <c r="L27" s="142">
        <v>1.04829613989846</v>
      </c>
      <c r="M27" s="142">
        <v>1.06052397220852</v>
      </c>
      <c r="N27" s="74"/>
      <c r="O27" s="105" t="s">
        <v>47</v>
      </c>
      <c r="P27" s="161">
        <v>1.07104426507314</v>
      </c>
      <c r="Q27" s="143">
        <v>1.0731509756761699</v>
      </c>
      <c r="R27" s="143">
        <v>1.1263233082334301</v>
      </c>
      <c r="S27" s="143">
        <v>1.1160590360376399</v>
      </c>
      <c r="T27" s="108"/>
    </row>
    <row r="28" spans="2:20" ht="9.75" customHeight="1" x14ac:dyDescent="0.25">
      <c r="B28" s="106"/>
      <c r="C28" s="104" t="s">
        <v>52</v>
      </c>
      <c r="D28" s="160">
        <v>1.0692155864416399</v>
      </c>
      <c r="E28" s="142">
        <v>1.0473957251908399</v>
      </c>
      <c r="F28" s="142">
        <v>1.0855118650639799</v>
      </c>
      <c r="G28" s="142">
        <v>1.1049865577793101</v>
      </c>
      <c r="H28" s="74"/>
      <c r="I28" s="104" t="s">
        <v>52</v>
      </c>
      <c r="J28" s="160">
        <v>1.06669068453886</v>
      </c>
      <c r="K28" s="142">
        <v>1.0299930655316101</v>
      </c>
      <c r="L28" s="142">
        <v>1.0695907890070899</v>
      </c>
      <c r="M28" s="142">
        <v>1.1069269349563999</v>
      </c>
      <c r="N28" s="74"/>
      <c r="O28" s="107"/>
      <c r="P28" s="74"/>
      <c r="Q28" s="74"/>
      <c r="R28" s="74"/>
      <c r="S28" s="74"/>
      <c r="T28" s="108"/>
    </row>
    <row r="29" spans="2:20" ht="9.75" customHeight="1" x14ac:dyDescent="0.25">
      <c r="B29" s="106"/>
      <c r="C29" s="104" t="s">
        <v>53</v>
      </c>
      <c r="D29" s="160">
        <v>1.0753442210665201</v>
      </c>
      <c r="E29" s="142">
        <v>1.05651469876697</v>
      </c>
      <c r="F29" s="142">
        <v>1.1086360869751299</v>
      </c>
      <c r="G29" s="142">
        <v>1.1302468319235599</v>
      </c>
      <c r="H29" s="74"/>
      <c r="I29" s="104" t="s">
        <v>53</v>
      </c>
      <c r="J29" s="160">
        <v>1.0643119685312701</v>
      </c>
      <c r="K29" s="142">
        <v>1.0542157162726</v>
      </c>
      <c r="L29" s="142">
        <v>1.0715790636829201</v>
      </c>
      <c r="M29" s="142">
        <v>1.1122985366915099</v>
      </c>
      <c r="N29" s="74"/>
      <c r="O29" s="107"/>
      <c r="P29" s="74"/>
      <c r="Q29" s="74"/>
      <c r="R29" s="74"/>
      <c r="S29" s="74"/>
      <c r="T29" s="108"/>
    </row>
    <row r="30" spans="2:20" ht="9.75" customHeight="1" x14ac:dyDescent="0.25">
      <c r="B30" s="106"/>
      <c r="C30" s="105" t="s">
        <v>47</v>
      </c>
      <c r="D30" s="161">
        <v>1.1063443896687899</v>
      </c>
      <c r="E30" s="143">
        <v>1.11977916351641</v>
      </c>
      <c r="F30" s="143">
        <v>1.15696364121883</v>
      </c>
      <c r="G30" s="143">
        <v>1.17621446970039</v>
      </c>
      <c r="H30" s="74"/>
      <c r="I30" s="105" t="s">
        <v>47</v>
      </c>
      <c r="J30" s="161">
        <v>1.1112936818477399</v>
      </c>
      <c r="K30" s="143">
        <v>1.12634376984558</v>
      </c>
      <c r="L30" s="143">
        <v>1.1609812689999199</v>
      </c>
      <c r="M30" s="143">
        <v>1.1849874291262099</v>
      </c>
      <c r="N30" s="74"/>
      <c r="O30" s="107"/>
      <c r="P30" s="74"/>
      <c r="Q30" s="74"/>
      <c r="R30" s="74"/>
      <c r="S30" s="74"/>
      <c r="T30" s="108"/>
    </row>
    <row r="31" spans="2:20" ht="9.75" customHeight="1" x14ac:dyDescent="0.25">
      <c r="B31" s="106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107"/>
      <c r="P31" s="74"/>
      <c r="Q31" s="74"/>
      <c r="R31" s="74"/>
      <c r="S31" s="74"/>
      <c r="T31" s="108"/>
    </row>
    <row r="32" spans="2:20" ht="9.75" customHeight="1" x14ac:dyDescent="0.25">
      <c r="B32" s="106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107"/>
      <c r="P32" s="74"/>
      <c r="Q32" s="74"/>
      <c r="R32" s="74"/>
      <c r="S32" s="74"/>
      <c r="T32" s="108"/>
    </row>
    <row r="33" spans="2:20" ht="9.75" customHeight="1" x14ac:dyDescent="0.25">
      <c r="B33" s="106"/>
      <c r="C33" s="844" t="s">
        <v>6</v>
      </c>
      <c r="D33" s="756"/>
      <c r="E33" s="756"/>
      <c r="F33" s="756"/>
      <c r="G33" s="845"/>
      <c r="H33" s="74"/>
      <c r="I33" s="738" t="s">
        <v>208</v>
      </c>
      <c r="J33" s="847"/>
      <c r="K33" s="847"/>
      <c r="L33" s="847"/>
      <c r="M33" s="847"/>
      <c r="N33" s="74"/>
      <c r="O33" s="738" t="s">
        <v>209</v>
      </c>
      <c r="P33" s="846"/>
      <c r="Q33" s="846"/>
      <c r="R33" s="846"/>
      <c r="S33" s="846"/>
      <c r="T33" s="108"/>
    </row>
    <row r="34" spans="2:20" ht="9.75" customHeight="1" x14ac:dyDescent="0.25">
      <c r="B34" s="106"/>
      <c r="C34" s="603" t="s">
        <v>23</v>
      </c>
      <c r="D34" s="50">
        <v>2015</v>
      </c>
      <c r="E34" s="51">
        <v>2016</v>
      </c>
      <c r="F34" s="51">
        <v>2017</v>
      </c>
      <c r="G34" s="51">
        <v>2018</v>
      </c>
      <c r="H34" s="74"/>
      <c r="I34" s="135" t="s">
        <v>23</v>
      </c>
      <c r="J34" s="50">
        <v>2015</v>
      </c>
      <c r="K34" s="51">
        <v>2016</v>
      </c>
      <c r="L34" s="51">
        <v>2017</v>
      </c>
      <c r="M34" s="51">
        <v>2018</v>
      </c>
      <c r="N34" s="74"/>
      <c r="O34" s="162"/>
      <c r="P34" s="50">
        <v>2015</v>
      </c>
      <c r="Q34" s="51">
        <v>2016</v>
      </c>
      <c r="R34" s="51">
        <v>2017</v>
      </c>
      <c r="S34" s="51">
        <v>2018</v>
      </c>
      <c r="T34" s="108"/>
    </row>
    <row r="35" spans="2:20" ht="9.75" customHeight="1" x14ac:dyDescent="0.25">
      <c r="B35" s="106"/>
      <c r="C35" s="104" t="s">
        <v>20</v>
      </c>
      <c r="D35" s="102">
        <v>8277</v>
      </c>
      <c r="E35" s="95">
        <v>8753</v>
      </c>
      <c r="F35" s="95">
        <v>9255</v>
      </c>
      <c r="G35" s="95">
        <v>10575</v>
      </c>
      <c r="H35" s="74"/>
      <c r="I35" s="104" t="s">
        <v>20</v>
      </c>
      <c r="J35" s="30">
        <v>8277</v>
      </c>
      <c r="K35" s="53">
        <v>8753</v>
      </c>
      <c r="L35" s="53">
        <v>9255</v>
      </c>
      <c r="M35" s="53">
        <v>10575</v>
      </c>
      <c r="N35" s="74"/>
      <c r="O35" s="136" t="s">
        <v>45</v>
      </c>
      <c r="P35" s="102">
        <f>SUM(P36:P40)</f>
        <v>13638</v>
      </c>
      <c r="Q35" s="95">
        <f t="shared" ref="Q35:S35" si="0">SUM(Q36:Q40)</f>
        <v>13530</v>
      </c>
      <c r="R35" s="95">
        <f t="shared" si="0"/>
        <v>11923</v>
      </c>
      <c r="S35" s="95">
        <f t="shared" si="0"/>
        <v>14069</v>
      </c>
      <c r="T35" s="108"/>
    </row>
    <row r="36" spans="2:20" ht="9.75" customHeight="1" x14ac:dyDescent="0.25">
      <c r="B36" s="106"/>
      <c r="C36" s="104" t="s">
        <v>21</v>
      </c>
      <c r="D36" s="102">
        <v>15186</v>
      </c>
      <c r="E36" s="95">
        <v>15540</v>
      </c>
      <c r="F36" s="95">
        <v>16785</v>
      </c>
      <c r="G36" s="95">
        <v>16716</v>
      </c>
      <c r="H36" s="74"/>
      <c r="I36" s="104" t="s">
        <v>21</v>
      </c>
      <c r="J36" s="30">
        <v>15186</v>
      </c>
      <c r="K36" s="53">
        <v>15540</v>
      </c>
      <c r="L36" s="53">
        <v>16785</v>
      </c>
      <c r="M36" s="53">
        <v>16716</v>
      </c>
      <c r="N36" s="74"/>
      <c r="O36" s="104" t="s">
        <v>90</v>
      </c>
      <c r="P36" s="30"/>
      <c r="Q36" s="53"/>
      <c r="R36" s="95"/>
      <c r="S36" s="53"/>
      <c r="T36" s="108"/>
    </row>
    <row r="37" spans="2:20" ht="9.75" customHeight="1" x14ac:dyDescent="0.25">
      <c r="B37" s="106"/>
      <c r="C37" s="104" t="s">
        <v>22</v>
      </c>
      <c r="D37" s="30">
        <v>1402</v>
      </c>
      <c r="E37" s="95">
        <v>1463</v>
      </c>
      <c r="F37" s="95">
        <v>1512</v>
      </c>
      <c r="G37" s="95">
        <v>2112</v>
      </c>
      <c r="H37" s="74"/>
      <c r="I37" s="104" t="s">
        <v>22</v>
      </c>
      <c r="J37" s="30">
        <v>1402</v>
      </c>
      <c r="K37" s="53">
        <v>1463</v>
      </c>
      <c r="L37" s="53">
        <v>1512</v>
      </c>
      <c r="M37" s="53">
        <v>2112</v>
      </c>
      <c r="N37" s="74"/>
      <c r="O37" s="104" t="s">
        <v>50</v>
      </c>
      <c r="P37" s="102">
        <v>2179</v>
      </c>
      <c r="Q37" s="95">
        <v>2520</v>
      </c>
      <c r="R37" s="95">
        <v>3272</v>
      </c>
      <c r="S37" s="95">
        <v>3624</v>
      </c>
      <c r="T37" s="108"/>
    </row>
    <row r="38" spans="2:20" ht="9.75" customHeight="1" x14ac:dyDescent="0.25">
      <c r="B38" s="106"/>
      <c r="C38" s="104" t="s">
        <v>45</v>
      </c>
      <c r="D38" s="102">
        <f t="shared" ref="D38:F38" si="1">SUM(D39:D43)</f>
        <v>47537</v>
      </c>
      <c r="E38" s="95">
        <f t="shared" si="1"/>
        <v>45480</v>
      </c>
      <c r="F38" s="95">
        <f t="shared" si="1"/>
        <v>42552</v>
      </c>
      <c r="G38" s="95">
        <f>SUM(G39:G43)</f>
        <v>44309</v>
      </c>
      <c r="H38" s="74"/>
      <c r="I38" s="104" t="s">
        <v>45</v>
      </c>
      <c r="J38" s="30">
        <v>33899</v>
      </c>
      <c r="K38" s="53">
        <v>31950</v>
      </c>
      <c r="L38" s="53">
        <v>30629</v>
      </c>
      <c r="M38" s="53">
        <v>30240</v>
      </c>
      <c r="N38" s="74"/>
      <c r="O38" s="104" t="s">
        <v>51</v>
      </c>
      <c r="P38" s="102">
        <v>4698</v>
      </c>
      <c r="Q38" s="95">
        <v>4752</v>
      </c>
      <c r="R38" s="95">
        <v>4978</v>
      </c>
      <c r="S38" s="95">
        <v>4569</v>
      </c>
      <c r="T38" s="108"/>
    </row>
    <row r="39" spans="2:20" ht="9.75" customHeight="1" x14ac:dyDescent="0.25">
      <c r="B39" s="106"/>
      <c r="C39" s="104" t="s">
        <v>49</v>
      </c>
      <c r="D39" s="102">
        <v>3959</v>
      </c>
      <c r="E39" s="95">
        <v>3098</v>
      </c>
      <c r="F39" s="95">
        <v>1942</v>
      </c>
      <c r="G39" s="95">
        <v>1890</v>
      </c>
      <c r="H39" s="74"/>
      <c r="I39" s="104" t="s">
        <v>49</v>
      </c>
      <c r="J39" s="30">
        <v>3959</v>
      </c>
      <c r="K39" s="53">
        <v>3098</v>
      </c>
      <c r="L39" s="53">
        <v>1942</v>
      </c>
      <c r="M39" s="53">
        <v>1890</v>
      </c>
      <c r="N39" s="74"/>
      <c r="O39" s="104" t="s">
        <v>114</v>
      </c>
      <c r="P39" s="102">
        <v>1575</v>
      </c>
      <c r="Q39" s="95">
        <v>1779</v>
      </c>
      <c r="R39" s="95">
        <v>927</v>
      </c>
      <c r="S39" s="95">
        <v>1353</v>
      </c>
      <c r="T39" s="108"/>
    </row>
    <row r="40" spans="2:20" ht="9.75" customHeight="1" x14ac:dyDescent="0.25">
      <c r="B40" s="106"/>
      <c r="C40" s="104" t="s">
        <v>50</v>
      </c>
      <c r="D40" s="102">
        <v>11202</v>
      </c>
      <c r="E40" s="95">
        <v>11695</v>
      </c>
      <c r="F40" s="95">
        <v>12220</v>
      </c>
      <c r="G40" s="95">
        <v>12061</v>
      </c>
      <c r="H40" s="74"/>
      <c r="I40" s="104" t="s">
        <v>50</v>
      </c>
      <c r="J40" s="30">
        <v>9023</v>
      </c>
      <c r="K40" s="53">
        <v>9175</v>
      </c>
      <c r="L40" s="53">
        <v>8948</v>
      </c>
      <c r="M40" s="53">
        <v>8437</v>
      </c>
      <c r="N40" s="74"/>
      <c r="O40" s="104" t="s">
        <v>53</v>
      </c>
      <c r="P40" s="102">
        <v>5186</v>
      </c>
      <c r="Q40" s="95">
        <v>4479</v>
      </c>
      <c r="R40" s="95">
        <v>2746</v>
      </c>
      <c r="S40" s="95">
        <v>4523</v>
      </c>
      <c r="T40" s="108"/>
    </row>
    <row r="41" spans="2:20" ht="9.75" customHeight="1" x14ac:dyDescent="0.25">
      <c r="B41" s="106"/>
      <c r="C41" s="104" t="s">
        <v>51</v>
      </c>
      <c r="D41" s="102">
        <v>16060</v>
      </c>
      <c r="E41" s="95">
        <v>14950</v>
      </c>
      <c r="F41" s="95">
        <v>14921</v>
      </c>
      <c r="G41" s="95">
        <v>14600</v>
      </c>
      <c r="H41" s="74"/>
      <c r="I41" s="104" t="s">
        <v>51</v>
      </c>
      <c r="J41" s="30">
        <v>11362</v>
      </c>
      <c r="K41" s="53">
        <v>10198</v>
      </c>
      <c r="L41" s="53">
        <v>9943</v>
      </c>
      <c r="M41" s="53">
        <v>10031</v>
      </c>
      <c r="N41" s="74"/>
      <c r="O41" s="105" t="s">
        <v>47</v>
      </c>
      <c r="P41" s="103">
        <f>SUM(P36:P40)</f>
        <v>13638</v>
      </c>
      <c r="Q41" s="101">
        <f t="shared" ref="Q41:S41" si="2">SUM(Q36:Q40)</f>
        <v>13530</v>
      </c>
      <c r="R41" s="101">
        <f t="shared" si="2"/>
        <v>11923</v>
      </c>
      <c r="S41" s="101">
        <f t="shared" si="2"/>
        <v>14069</v>
      </c>
      <c r="T41" s="108"/>
    </row>
    <row r="42" spans="2:20" ht="9.75" customHeight="1" x14ac:dyDescent="0.25">
      <c r="B42" s="106"/>
      <c r="C42" s="104" t="s">
        <v>52</v>
      </c>
      <c r="D42" s="102">
        <v>5725</v>
      </c>
      <c r="E42" s="95">
        <v>5687</v>
      </c>
      <c r="F42" s="95">
        <v>5074</v>
      </c>
      <c r="G42" s="95">
        <v>5469</v>
      </c>
      <c r="H42" s="74"/>
      <c r="I42" s="104" t="s">
        <v>52</v>
      </c>
      <c r="J42" s="30">
        <v>4150</v>
      </c>
      <c r="K42" s="53">
        <v>3908</v>
      </c>
      <c r="L42" s="53">
        <v>4147</v>
      </c>
      <c r="M42" s="53">
        <v>4116</v>
      </c>
      <c r="N42" s="74"/>
      <c r="O42" s="107"/>
      <c r="P42" s="158"/>
      <c r="Q42" s="158"/>
      <c r="R42" s="158"/>
      <c r="S42" s="158"/>
      <c r="T42" s="108"/>
    </row>
    <row r="43" spans="2:20" ht="9.75" customHeight="1" x14ac:dyDescent="0.25">
      <c r="B43" s="106"/>
      <c r="C43" s="104" t="s">
        <v>53</v>
      </c>
      <c r="D43" s="102">
        <v>10591</v>
      </c>
      <c r="E43" s="95">
        <v>10050</v>
      </c>
      <c r="F43" s="95">
        <v>8395</v>
      </c>
      <c r="G43" s="95">
        <v>10289</v>
      </c>
      <c r="H43" s="74"/>
      <c r="I43" s="104" t="s">
        <v>53</v>
      </c>
      <c r="J43" s="30">
        <v>5405</v>
      </c>
      <c r="K43" s="53">
        <v>5571</v>
      </c>
      <c r="L43" s="53">
        <v>5649</v>
      </c>
      <c r="M43" s="53">
        <v>5766</v>
      </c>
      <c r="N43" s="74"/>
      <c r="O43" s="107"/>
      <c r="P43" s="158"/>
      <c r="Q43" s="158"/>
      <c r="R43" s="158"/>
      <c r="S43" s="158"/>
      <c r="T43" s="108"/>
    </row>
    <row r="44" spans="2:20" ht="9.75" customHeight="1" x14ac:dyDescent="0.25">
      <c r="B44" s="106"/>
      <c r="C44" s="105" t="s">
        <v>47</v>
      </c>
      <c r="D44" s="103">
        <f>SUM(D35:D38)</f>
        <v>72402</v>
      </c>
      <c r="E44" s="101">
        <f t="shared" ref="E44:G44" si="3">SUM(E35:E38)</f>
        <v>71236</v>
      </c>
      <c r="F44" s="101">
        <f t="shared" si="3"/>
        <v>70104</v>
      </c>
      <c r="G44" s="101">
        <f t="shared" si="3"/>
        <v>73712</v>
      </c>
      <c r="H44" s="74"/>
      <c r="I44" s="105" t="s">
        <v>47</v>
      </c>
      <c r="J44" s="57">
        <v>58764</v>
      </c>
      <c r="K44" s="41">
        <v>57706</v>
      </c>
      <c r="L44" s="41">
        <v>58181</v>
      </c>
      <c r="M44" s="41">
        <v>59643</v>
      </c>
      <c r="N44" s="74"/>
      <c r="O44" s="107"/>
      <c r="P44" s="74"/>
      <c r="Q44" s="74"/>
      <c r="R44" s="74"/>
      <c r="S44" s="74"/>
      <c r="T44" s="108"/>
    </row>
    <row r="45" spans="2:20" ht="9.75" customHeight="1" x14ac:dyDescent="0.25">
      <c r="B45" s="109"/>
      <c r="C45" s="96"/>
      <c r="D45" s="168"/>
      <c r="E45" s="168"/>
      <c r="F45" s="168"/>
      <c r="G45" s="168"/>
      <c r="H45" s="96"/>
      <c r="I45" s="96"/>
      <c r="J45" s="96"/>
      <c r="K45" s="96"/>
      <c r="L45" s="96"/>
      <c r="M45" s="96"/>
      <c r="N45" s="96"/>
      <c r="O45" s="63"/>
      <c r="P45" s="74"/>
      <c r="Q45" s="74"/>
      <c r="R45" s="74"/>
      <c r="S45" s="74"/>
      <c r="T45" s="108"/>
    </row>
    <row r="46" spans="2:20" ht="9.75" customHeight="1" x14ac:dyDescent="0.25">
      <c r="B46" s="106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107"/>
      <c r="P46" s="74"/>
      <c r="Q46" s="74"/>
      <c r="R46" s="74"/>
      <c r="S46" s="74"/>
      <c r="T46" s="108"/>
    </row>
    <row r="47" spans="2:20" ht="9.75" customHeight="1" x14ac:dyDescent="0.25">
      <c r="B47" s="106"/>
      <c r="C47" s="844" t="s">
        <v>7</v>
      </c>
      <c r="D47" s="756"/>
      <c r="E47" s="756"/>
      <c r="F47" s="756"/>
      <c r="G47" s="845"/>
      <c r="H47" s="74"/>
      <c r="I47" s="738" t="s">
        <v>211</v>
      </c>
      <c r="J47" s="846"/>
      <c r="K47" s="846"/>
      <c r="L47" s="846"/>
      <c r="M47" s="846"/>
      <c r="N47" s="74"/>
      <c r="O47" s="738" t="s">
        <v>210</v>
      </c>
      <c r="P47" s="846"/>
      <c r="Q47" s="846"/>
      <c r="R47" s="846"/>
      <c r="S47" s="846"/>
      <c r="T47" s="108"/>
    </row>
    <row r="48" spans="2:20" ht="9.75" customHeight="1" x14ac:dyDescent="0.25">
      <c r="B48" s="106"/>
      <c r="C48" s="19"/>
      <c r="D48" s="50">
        <v>2015</v>
      </c>
      <c r="E48" s="51">
        <v>2016</v>
      </c>
      <c r="F48" s="51">
        <v>2017</v>
      </c>
      <c r="G48" s="51">
        <v>2018</v>
      </c>
      <c r="H48" s="74"/>
      <c r="I48" s="19"/>
      <c r="J48" s="50">
        <v>2015</v>
      </c>
      <c r="K48" s="51">
        <v>2016</v>
      </c>
      <c r="L48" s="51">
        <v>2017</v>
      </c>
      <c r="M48" s="51">
        <v>2018</v>
      </c>
      <c r="N48" s="74"/>
      <c r="O48" s="162"/>
      <c r="P48" s="50">
        <v>2015</v>
      </c>
      <c r="Q48" s="51">
        <v>2016</v>
      </c>
      <c r="R48" s="51">
        <v>2017</v>
      </c>
      <c r="S48" s="51">
        <v>2018</v>
      </c>
      <c r="T48" s="108"/>
    </row>
    <row r="49" spans="2:20" ht="9.75" customHeight="1" x14ac:dyDescent="0.25">
      <c r="B49" s="106"/>
      <c r="C49" s="104" t="s">
        <v>20</v>
      </c>
      <c r="D49" s="102">
        <v>1646</v>
      </c>
      <c r="E49" s="95">
        <v>1778</v>
      </c>
      <c r="F49" s="95">
        <v>2287</v>
      </c>
      <c r="G49" s="95">
        <v>2666</v>
      </c>
      <c r="H49" s="74"/>
      <c r="I49" s="104" t="s">
        <v>20</v>
      </c>
      <c r="J49" s="30">
        <v>1646</v>
      </c>
      <c r="K49" s="53">
        <v>1778</v>
      </c>
      <c r="L49" s="53">
        <v>2287</v>
      </c>
      <c r="M49" s="53">
        <v>2666</v>
      </c>
      <c r="N49" s="74"/>
      <c r="O49" s="136" t="s">
        <v>45</v>
      </c>
      <c r="P49" s="102">
        <f>SUM(P50:P54)</f>
        <v>2796</v>
      </c>
      <c r="Q49" s="95">
        <f t="shared" ref="Q49" si="4">SUM(Q50:Q54)</f>
        <v>2826</v>
      </c>
      <c r="R49" s="95">
        <f t="shared" ref="R49" si="5">SUM(R50:R54)</f>
        <v>3087</v>
      </c>
      <c r="S49" s="95">
        <f t="shared" ref="S49" si="6">SUM(S50:S54)</f>
        <v>3365</v>
      </c>
      <c r="T49" s="108"/>
    </row>
    <row r="50" spans="2:20" ht="9.75" customHeight="1" x14ac:dyDescent="0.25">
      <c r="B50" s="106"/>
      <c r="C50" s="104" t="s">
        <v>21</v>
      </c>
      <c r="D50" s="102">
        <v>4847</v>
      </c>
      <c r="E50" s="95">
        <v>4987</v>
      </c>
      <c r="F50" s="95">
        <v>5432</v>
      </c>
      <c r="G50" s="95">
        <v>5517</v>
      </c>
      <c r="H50" s="74"/>
      <c r="I50" s="104" t="s">
        <v>21</v>
      </c>
      <c r="J50" s="30">
        <v>4847</v>
      </c>
      <c r="K50" s="53">
        <v>4987</v>
      </c>
      <c r="L50" s="53">
        <v>5432</v>
      </c>
      <c r="M50" s="53">
        <v>5517</v>
      </c>
      <c r="N50" s="74"/>
      <c r="O50" s="104" t="s">
        <v>90</v>
      </c>
      <c r="P50" s="30"/>
      <c r="Q50" s="53"/>
      <c r="R50" s="95"/>
      <c r="S50" s="53"/>
      <c r="T50" s="108"/>
    </row>
    <row r="51" spans="2:20" ht="9.75" customHeight="1" x14ac:dyDescent="0.25">
      <c r="B51" s="106"/>
      <c r="C51" s="104" t="s">
        <v>22</v>
      </c>
      <c r="D51" s="102">
        <v>245</v>
      </c>
      <c r="E51" s="95">
        <v>212</v>
      </c>
      <c r="F51" s="95">
        <v>181</v>
      </c>
      <c r="G51" s="95">
        <v>253</v>
      </c>
      <c r="H51" s="74"/>
      <c r="I51" s="104" t="s">
        <v>22</v>
      </c>
      <c r="J51" s="30">
        <v>245</v>
      </c>
      <c r="K51" s="53">
        <v>212</v>
      </c>
      <c r="L51" s="53">
        <v>181</v>
      </c>
      <c r="M51" s="53">
        <v>253</v>
      </c>
      <c r="N51" s="74"/>
      <c r="O51" s="104" t="s">
        <v>50</v>
      </c>
      <c r="P51" s="102">
        <v>872</v>
      </c>
      <c r="Q51" s="95">
        <v>907</v>
      </c>
      <c r="R51" s="95">
        <v>1094</v>
      </c>
      <c r="S51" s="95">
        <v>1219</v>
      </c>
      <c r="T51" s="108"/>
    </row>
    <row r="52" spans="2:20" ht="9.75" customHeight="1" x14ac:dyDescent="0.25">
      <c r="B52" s="106"/>
      <c r="C52" s="104" t="s">
        <v>45</v>
      </c>
      <c r="D52" s="102">
        <f t="shared" ref="D52" si="7">SUM(D53:D57)</f>
        <v>8260</v>
      </c>
      <c r="E52" s="95">
        <f t="shared" ref="E52" si="8">SUM(E53:E57)</f>
        <v>8164</v>
      </c>
      <c r="F52" s="95">
        <f t="shared" ref="F52" si="9">SUM(F53:F57)</f>
        <v>8438</v>
      </c>
      <c r="G52" s="95">
        <f>SUM(G53:G57)</f>
        <v>8981</v>
      </c>
      <c r="H52" s="74"/>
      <c r="I52" s="104" t="s">
        <v>45</v>
      </c>
      <c r="J52" s="30">
        <v>5464</v>
      </c>
      <c r="K52" s="53">
        <v>5338</v>
      </c>
      <c r="L52" s="53">
        <v>5351</v>
      </c>
      <c r="M52" s="53">
        <v>5616</v>
      </c>
      <c r="N52" s="74"/>
      <c r="O52" s="104" t="s">
        <v>51</v>
      </c>
      <c r="P52" s="102">
        <v>658</v>
      </c>
      <c r="Q52" s="95">
        <v>734</v>
      </c>
      <c r="R52" s="95">
        <v>663</v>
      </c>
      <c r="S52" s="95">
        <v>743</v>
      </c>
      <c r="T52" s="108"/>
    </row>
    <row r="53" spans="2:20" ht="9.75" customHeight="1" x14ac:dyDescent="0.25">
      <c r="B53" s="106"/>
      <c r="C53" s="104" t="s">
        <v>49</v>
      </c>
      <c r="D53" s="102">
        <v>455</v>
      </c>
      <c r="E53" s="95">
        <v>379</v>
      </c>
      <c r="F53" s="95">
        <v>358</v>
      </c>
      <c r="G53" s="95">
        <v>358</v>
      </c>
      <c r="H53" s="74"/>
      <c r="I53" s="104" t="s">
        <v>49</v>
      </c>
      <c r="J53" s="30">
        <v>455</v>
      </c>
      <c r="K53" s="53">
        <v>379</v>
      </c>
      <c r="L53" s="53">
        <v>358</v>
      </c>
      <c r="M53" s="53">
        <v>358</v>
      </c>
      <c r="N53" s="74"/>
      <c r="O53" s="104" t="s">
        <v>114</v>
      </c>
      <c r="P53" s="102">
        <v>205</v>
      </c>
      <c r="Q53" s="95">
        <v>283</v>
      </c>
      <c r="R53" s="95">
        <v>225</v>
      </c>
      <c r="S53" s="95">
        <v>209</v>
      </c>
      <c r="T53" s="108"/>
    </row>
    <row r="54" spans="2:20" ht="9.75" customHeight="1" x14ac:dyDescent="0.25">
      <c r="B54" s="106"/>
      <c r="C54" s="104" t="s">
        <v>50</v>
      </c>
      <c r="D54" s="102">
        <v>2380</v>
      </c>
      <c r="E54" s="95">
        <v>2548</v>
      </c>
      <c r="F54" s="95">
        <v>2695</v>
      </c>
      <c r="G54" s="95">
        <v>2889</v>
      </c>
      <c r="H54" s="74"/>
      <c r="I54" s="104" t="s">
        <v>50</v>
      </c>
      <c r="J54" s="30">
        <v>1508</v>
      </c>
      <c r="K54" s="53">
        <v>1641</v>
      </c>
      <c r="L54" s="53">
        <v>1601</v>
      </c>
      <c r="M54" s="53">
        <v>1670</v>
      </c>
      <c r="N54" s="74"/>
      <c r="O54" s="104" t="s">
        <v>53</v>
      </c>
      <c r="P54" s="102">
        <v>1061</v>
      </c>
      <c r="Q54" s="95">
        <v>902</v>
      </c>
      <c r="R54" s="95">
        <v>1105</v>
      </c>
      <c r="S54" s="95">
        <v>1194</v>
      </c>
      <c r="T54" s="108"/>
    </row>
    <row r="55" spans="2:20" ht="9.75" customHeight="1" x14ac:dyDescent="0.25">
      <c r="B55" s="106"/>
      <c r="C55" s="104" t="s">
        <v>51</v>
      </c>
      <c r="D55" s="102">
        <v>2399</v>
      </c>
      <c r="E55" s="95">
        <v>2420</v>
      </c>
      <c r="F55" s="95">
        <v>2239</v>
      </c>
      <c r="G55" s="95">
        <v>2355</v>
      </c>
      <c r="H55" s="74"/>
      <c r="I55" s="104" t="s">
        <v>51</v>
      </c>
      <c r="J55" s="30">
        <v>1741</v>
      </c>
      <c r="K55" s="53">
        <v>1686</v>
      </c>
      <c r="L55" s="53">
        <v>1576</v>
      </c>
      <c r="M55" s="53">
        <v>1612</v>
      </c>
      <c r="N55" s="74"/>
      <c r="O55" s="105" t="s">
        <v>47</v>
      </c>
      <c r="P55" s="103">
        <f>SUM(P50:P54)</f>
        <v>2796</v>
      </c>
      <c r="Q55" s="101">
        <f t="shared" ref="Q55" si="10">SUM(Q50:Q54)</f>
        <v>2826</v>
      </c>
      <c r="R55" s="101">
        <f t="shared" ref="R55" si="11">SUM(R50:R54)</f>
        <v>3087</v>
      </c>
      <c r="S55" s="101">
        <f t="shared" ref="S55" si="12">SUM(S50:S54)</f>
        <v>3365</v>
      </c>
      <c r="T55" s="108"/>
    </row>
    <row r="56" spans="2:20" ht="9.75" customHeight="1" x14ac:dyDescent="0.25">
      <c r="B56" s="106"/>
      <c r="C56" s="104" t="s">
        <v>52</v>
      </c>
      <c r="D56" s="102">
        <v>933</v>
      </c>
      <c r="E56" s="95">
        <v>865</v>
      </c>
      <c r="F56" s="95">
        <v>927</v>
      </c>
      <c r="G56" s="95">
        <v>981</v>
      </c>
      <c r="H56" s="74"/>
      <c r="I56" s="104" t="s">
        <v>52</v>
      </c>
      <c r="J56" s="30">
        <v>728</v>
      </c>
      <c r="K56" s="53">
        <v>582</v>
      </c>
      <c r="L56" s="53">
        <v>702</v>
      </c>
      <c r="M56" s="53">
        <v>772</v>
      </c>
      <c r="N56" s="74"/>
      <c r="O56" s="107"/>
      <c r="P56" s="158"/>
      <c r="Q56" s="158"/>
      <c r="R56" s="158"/>
      <c r="S56" s="158"/>
      <c r="T56" s="108"/>
    </row>
    <row r="57" spans="2:20" ht="9.75" customHeight="1" x14ac:dyDescent="0.25">
      <c r="B57" s="106"/>
      <c r="C57" s="104" t="s">
        <v>53</v>
      </c>
      <c r="D57" s="102">
        <v>2093</v>
      </c>
      <c r="E57" s="95">
        <v>1952</v>
      </c>
      <c r="F57" s="95">
        <v>2219</v>
      </c>
      <c r="G57" s="95">
        <v>2398</v>
      </c>
      <c r="H57" s="74"/>
      <c r="I57" s="104" t="s">
        <v>53</v>
      </c>
      <c r="J57" s="30">
        <v>1032</v>
      </c>
      <c r="K57" s="53">
        <v>1050</v>
      </c>
      <c r="L57" s="53">
        <v>1114</v>
      </c>
      <c r="M57" s="53">
        <v>1204</v>
      </c>
      <c r="N57" s="74"/>
      <c r="O57" s="107"/>
      <c r="P57" s="158"/>
      <c r="Q57" s="158"/>
      <c r="R57" s="158"/>
      <c r="S57" s="158"/>
      <c r="T57" s="108"/>
    </row>
    <row r="58" spans="2:20" ht="9.75" customHeight="1" x14ac:dyDescent="0.25">
      <c r="B58" s="106"/>
      <c r="C58" s="105" t="s">
        <v>47</v>
      </c>
      <c r="D58" s="103">
        <f>SUM(D49:D52)</f>
        <v>14998</v>
      </c>
      <c r="E58" s="101">
        <f t="shared" ref="E58:G58" si="13">SUM(E49:E52)</f>
        <v>15141</v>
      </c>
      <c r="F58" s="101">
        <f t="shared" si="13"/>
        <v>16338</v>
      </c>
      <c r="G58" s="101">
        <f t="shared" si="13"/>
        <v>17417</v>
      </c>
      <c r="H58" s="74"/>
      <c r="I58" s="105" t="s">
        <v>47</v>
      </c>
      <c r="J58" s="57">
        <v>12202</v>
      </c>
      <c r="K58" s="41">
        <v>12315</v>
      </c>
      <c r="L58" s="41">
        <v>13251</v>
      </c>
      <c r="M58" s="41">
        <v>14052</v>
      </c>
      <c r="N58" s="74"/>
      <c r="O58" s="107"/>
      <c r="P58" s="74"/>
      <c r="Q58" s="74"/>
      <c r="R58" s="74"/>
      <c r="S58" s="74"/>
      <c r="T58" s="108"/>
    </row>
    <row r="59" spans="2:20" s="167" customFormat="1" ht="9.75" customHeight="1" x14ac:dyDescent="0.25">
      <c r="B59" s="109"/>
      <c r="C59" s="96"/>
      <c r="D59" s="168"/>
      <c r="E59" s="168"/>
      <c r="F59" s="168"/>
      <c r="G59" s="168"/>
      <c r="H59" s="96"/>
      <c r="I59" s="96"/>
      <c r="J59" s="96"/>
      <c r="K59" s="96"/>
      <c r="L59" s="96"/>
      <c r="M59" s="96"/>
      <c r="N59" s="96"/>
      <c r="O59" s="63"/>
      <c r="P59" s="96"/>
      <c r="Q59" s="96"/>
      <c r="R59" s="96"/>
      <c r="S59" s="96"/>
      <c r="T59" s="587"/>
    </row>
    <row r="60" spans="2:20" s="167" customFormat="1" ht="12" customHeight="1" thickBot="1" x14ac:dyDescent="0.25">
      <c r="B60" s="634" t="s">
        <v>1653</v>
      </c>
      <c r="C60" s="169"/>
      <c r="D60" s="170"/>
      <c r="E60" s="170"/>
      <c r="F60" s="170"/>
      <c r="G60" s="170"/>
      <c r="H60" s="169"/>
      <c r="I60" s="169"/>
      <c r="J60" s="169"/>
      <c r="K60" s="169"/>
      <c r="L60" s="169"/>
      <c r="M60" s="169"/>
      <c r="N60" s="169"/>
      <c r="O60" s="171"/>
      <c r="P60" s="169"/>
      <c r="Q60" s="169"/>
      <c r="R60" s="169"/>
      <c r="S60" s="169"/>
      <c r="T60" s="172"/>
    </row>
    <row r="61" spans="2:20" ht="9.75" customHeight="1" x14ac:dyDescent="0.25"/>
    <row r="62" spans="2:20" ht="11.25" customHeight="1" x14ac:dyDescent="0.25">
      <c r="B62" s="74"/>
      <c r="C62" s="74"/>
      <c r="D62" s="74"/>
      <c r="E62" s="74"/>
      <c r="F62" s="74"/>
      <c r="G62" s="74"/>
      <c r="H62" s="74"/>
      <c r="I62" s="63"/>
      <c r="J62" s="96"/>
      <c r="K62" s="96"/>
      <c r="L62" s="96"/>
      <c r="M62" s="96"/>
      <c r="N62" s="96"/>
      <c r="O62" s="63"/>
      <c r="P62" s="96"/>
      <c r="Q62" s="96"/>
      <c r="R62" s="96"/>
      <c r="S62" s="96"/>
      <c r="T62" s="74"/>
    </row>
    <row r="63" spans="2:20" ht="11.25" customHeight="1" x14ac:dyDescent="0.25">
      <c r="B63" s="74"/>
      <c r="C63" s="74"/>
      <c r="D63" s="74"/>
      <c r="E63" s="74"/>
      <c r="F63" s="74"/>
      <c r="G63" s="74"/>
      <c r="H63" s="74"/>
      <c r="I63" s="63"/>
      <c r="J63" s="96"/>
      <c r="K63" s="96"/>
      <c r="L63" s="96"/>
      <c r="M63" s="96"/>
      <c r="N63" s="96"/>
      <c r="O63" s="63"/>
      <c r="P63" s="96"/>
      <c r="Q63" s="96"/>
      <c r="R63" s="96"/>
      <c r="S63" s="96"/>
      <c r="T63" s="74"/>
    </row>
    <row r="64" spans="2:20" ht="11.25" customHeight="1" x14ac:dyDescent="0.25">
      <c r="B64" s="74"/>
      <c r="C64" s="74"/>
      <c r="D64" s="74"/>
      <c r="E64" s="74"/>
      <c r="F64" s="74"/>
      <c r="G64" s="74"/>
      <c r="H64" s="74"/>
      <c r="I64" s="63"/>
      <c r="J64" s="96"/>
      <c r="K64" s="96"/>
      <c r="L64" s="96"/>
      <c r="M64" s="96"/>
      <c r="N64" s="96"/>
      <c r="O64" s="63"/>
      <c r="P64" s="96"/>
      <c r="Q64" s="96"/>
      <c r="R64" s="96"/>
      <c r="S64" s="96"/>
      <c r="T64" s="74"/>
    </row>
    <row r="65" spans="2:20" ht="11.25" customHeight="1" x14ac:dyDescent="0.25">
      <c r="B65" s="74"/>
      <c r="C65" s="74"/>
      <c r="D65" s="74"/>
      <c r="E65" s="74"/>
      <c r="F65" s="74"/>
      <c r="G65" s="74"/>
      <c r="H65" s="74"/>
      <c r="I65" s="63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74"/>
    </row>
    <row r="66" spans="2:20" ht="11.25" customHeight="1" x14ac:dyDescent="0.25">
      <c r="B66" s="74"/>
      <c r="C66" s="74"/>
      <c r="D66" s="74"/>
      <c r="E66" s="74"/>
      <c r="F66" s="74"/>
      <c r="G66" s="74"/>
      <c r="H66" s="74"/>
      <c r="I66" s="63"/>
      <c r="J66" s="96"/>
      <c r="K66" s="96"/>
      <c r="L66" s="96"/>
      <c r="M66" s="96"/>
      <c r="N66" s="96"/>
      <c r="O66" s="63"/>
      <c r="P66" s="586"/>
      <c r="Q66" s="586"/>
      <c r="R66" s="586"/>
      <c r="S66" s="586"/>
      <c r="T66" s="74"/>
    </row>
    <row r="67" spans="2:20" ht="11.25" customHeight="1" x14ac:dyDescent="0.25">
      <c r="B67" s="74"/>
      <c r="C67" s="74"/>
      <c r="D67" s="74"/>
      <c r="E67" s="74"/>
      <c r="F67" s="74"/>
      <c r="G67" s="74"/>
      <c r="H67" s="74"/>
      <c r="I67" s="63"/>
      <c r="J67" s="96"/>
      <c r="K67" s="96"/>
      <c r="L67" s="96"/>
      <c r="M67" s="96"/>
      <c r="N67" s="96"/>
      <c r="O67" s="63"/>
      <c r="P67" s="586"/>
      <c r="Q67" s="586"/>
      <c r="R67" s="586"/>
      <c r="S67" s="586"/>
      <c r="T67" s="74"/>
    </row>
    <row r="68" spans="2:20" ht="11.25" customHeight="1" x14ac:dyDescent="0.25">
      <c r="B68" s="74"/>
      <c r="C68" s="74"/>
      <c r="D68" s="74"/>
      <c r="E68" s="74"/>
      <c r="F68" s="74"/>
      <c r="G68" s="74"/>
      <c r="H68" s="74"/>
      <c r="I68" s="96"/>
      <c r="J68" s="96"/>
      <c r="K68" s="96"/>
      <c r="L68" s="96"/>
      <c r="M68" s="96"/>
      <c r="N68" s="96"/>
      <c r="O68" s="63"/>
      <c r="P68" s="96"/>
      <c r="Q68" s="96"/>
      <c r="R68" s="96"/>
      <c r="S68" s="96"/>
      <c r="T68" s="74"/>
    </row>
    <row r="69" spans="2:20" ht="11.25" customHeight="1" x14ac:dyDescent="0.25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107"/>
      <c r="P69" s="74"/>
      <c r="Q69" s="74"/>
      <c r="R69" s="74"/>
      <c r="S69" s="74"/>
      <c r="T69" s="74"/>
    </row>
    <row r="70" spans="2:20" ht="9.75" customHeight="1" x14ac:dyDescent="0.25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107"/>
      <c r="P70" s="74"/>
      <c r="Q70" s="74"/>
      <c r="R70" s="74"/>
      <c r="S70" s="74"/>
      <c r="T70" s="74"/>
    </row>
    <row r="71" spans="2:20" ht="9.75" customHeight="1" x14ac:dyDescent="0.25"/>
  </sheetData>
  <mergeCells count="13">
    <mergeCell ref="B1:H1"/>
    <mergeCell ref="C19:G19"/>
    <mergeCell ref="I19:M19"/>
    <mergeCell ref="O19:S19"/>
    <mergeCell ref="C47:G47"/>
    <mergeCell ref="I47:M47"/>
    <mergeCell ref="O33:S33"/>
    <mergeCell ref="I33:M33"/>
    <mergeCell ref="O47:S47"/>
    <mergeCell ref="C33:G33"/>
    <mergeCell ref="B17:T17"/>
    <mergeCell ref="C10:G10"/>
    <mergeCell ref="C3:G3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  <pageSetUpPr fitToPage="1"/>
  </sheetPr>
  <dimension ref="B1:L33"/>
  <sheetViews>
    <sheetView zoomScale="115" zoomScaleNormal="115" workbookViewId="0">
      <selection activeCell="K18" sqref="K18"/>
    </sheetView>
  </sheetViews>
  <sheetFormatPr defaultRowHeight="11.25" x14ac:dyDescent="0.2"/>
  <cols>
    <col min="1" max="2" width="9.140625" style="12"/>
    <col min="3" max="3" width="24.7109375" style="12" customWidth="1"/>
    <col min="4" max="10" width="11.28515625" style="12" customWidth="1"/>
    <col min="11" max="16384" width="9.140625" style="12"/>
  </cols>
  <sheetData>
    <row r="1" spans="2:12" ht="15.75" x14ac:dyDescent="0.2">
      <c r="B1" s="745" t="s">
        <v>56</v>
      </c>
      <c r="C1" s="746"/>
      <c r="D1" s="746"/>
      <c r="E1" s="746"/>
      <c r="F1" s="746"/>
      <c r="G1" s="746"/>
      <c r="H1" s="746"/>
      <c r="I1" s="746"/>
      <c r="J1" s="746"/>
      <c r="K1" s="747"/>
    </row>
    <row r="2" spans="2:12" x14ac:dyDescent="0.2">
      <c r="B2" s="64"/>
      <c r="C2" s="73"/>
      <c r="D2" s="73"/>
      <c r="E2" s="73"/>
      <c r="F2" s="73"/>
      <c r="G2" s="73"/>
      <c r="H2" s="73"/>
      <c r="I2" s="73"/>
      <c r="J2" s="73"/>
      <c r="K2" s="66"/>
    </row>
    <row r="3" spans="2:12" ht="13.5" customHeight="1" x14ac:dyDescent="0.2">
      <c r="B3" s="64"/>
      <c r="C3" s="19" t="s">
        <v>202</v>
      </c>
      <c r="D3" s="50">
        <v>2015</v>
      </c>
      <c r="E3" s="51">
        <v>2016</v>
      </c>
      <c r="F3" s="51" t="s">
        <v>205</v>
      </c>
      <c r="G3" s="51">
        <v>2017</v>
      </c>
      <c r="H3" s="51" t="s">
        <v>204</v>
      </c>
      <c r="I3" s="51">
        <v>2018</v>
      </c>
      <c r="J3" s="51" t="s">
        <v>203</v>
      </c>
      <c r="K3" s="66"/>
    </row>
    <row r="4" spans="2:12" ht="13.5" customHeight="1" x14ac:dyDescent="0.2">
      <c r="B4" s="64"/>
      <c r="C4" s="156" t="s">
        <v>9</v>
      </c>
      <c r="D4" s="155">
        <v>230580</v>
      </c>
      <c r="E4" s="154">
        <v>226661</v>
      </c>
      <c r="F4" s="174">
        <f>+E4-D4</f>
        <v>-3919</v>
      </c>
      <c r="G4" s="154">
        <v>228504</v>
      </c>
      <c r="H4" s="174">
        <f>+G4-E4</f>
        <v>1843</v>
      </c>
      <c r="I4" s="154">
        <v>228870</v>
      </c>
      <c r="J4" s="174">
        <f>+I4-G4</f>
        <v>366</v>
      </c>
      <c r="K4" s="66"/>
    </row>
    <row r="5" spans="2:12" ht="13.5" customHeight="1" x14ac:dyDescent="0.2">
      <c r="B5" s="64"/>
      <c r="C5" s="156" t="s">
        <v>1457</v>
      </c>
      <c r="D5" s="155">
        <v>23275</v>
      </c>
      <c r="E5" s="154">
        <v>23005</v>
      </c>
      <c r="F5" s="174">
        <f>+E5-D5</f>
        <v>-270</v>
      </c>
      <c r="G5" s="154">
        <v>25068</v>
      </c>
      <c r="H5" s="174">
        <f>+G5-E5</f>
        <v>2063</v>
      </c>
      <c r="I5" s="154">
        <v>24941</v>
      </c>
      <c r="J5" s="174">
        <f>+I5-G5</f>
        <v>-127</v>
      </c>
      <c r="K5" s="66"/>
      <c r="L5" s="23"/>
    </row>
    <row r="6" spans="2:12" x14ac:dyDescent="0.2">
      <c r="B6" s="64"/>
      <c r="C6" s="153"/>
      <c r="D6" s="73"/>
      <c r="E6" s="73"/>
      <c r="F6" s="73"/>
      <c r="G6" s="73"/>
      <c r="H6" s="73"/>
      <c r="I6" s="73"/>
      <c r="J6" s="73"/>
      <c r="K6" s="66"/>
    </row>
    <row r="7" spans="2:12" x14ac:dyDescent="0.2">
      <c r="B7" s="64"/>
      <c r="C7" s="73"/>
      <c r="D7" s="73"/>
      <c r="E7" s="73"/>
      <c r="F7" s="73"/>
      <c r="G7" s="73"/>
      <c r="H7" s="73"/>
      <c r="I7" s="73"/>
      <c r="J7" s="73"/>
      <c r="K7" s="66"/>
    </row>
    <row r="8" spans="2:12" x14ac:dyDescent="0.2">
      <c r="B8" s="64"/>
      <c r="C8" s="19" t="s">
        <v>23</v>
      </c>
      <c r="D8" s="50">
        <v>2015</v>
      </c>
      <c r="E8" s="51">
        <v>2016</v>
      </c>
      <c r="F8" s="51" t="s">
        <v>205</v>
      </c>
      <c r="G8" s="51">
        <v>2017</v>
      </c>
      <c r="H8" s="51" t="s">
        <v>204</v>
      </c>
      <c r="I8" s="51">
        <v>2018</v>
      </c>
      <c r="J8" s="51" t="s">
        <v>203</v>
      </c>
      <c r="K8" s="66"/>
    </row>
    <row r="9" spans="2:12" x14ac:dyDescent="0.2">
      <c r="B9" s="64"/>
      <c r="C9" s="88" t="s">
        <v>20</v>
      </c>
      <c r="D9" s="102">
        <v>30185</v>
      </c>
      <c r="E9" s="95">
        <v>30182</v>
      </c>
      <c r="F9" s="174">
        <f>+E9-D9</f>
        <v>-3</v>
      </c>
      <c r="G9" s="95">
        <v>32108</v>
      </c>
      <c r="H9" s="174">
        <f>+G9-E9</f>
        <v>1926</v>
      </c>
      <c r="I9" s="95">
        <v>31867</v>
      </c>
      <c r="J9" s="174">
        <f>+I9-G9</f>
        <v>-241</v>
      </c>
      <c r="K9" s="66"/>
    </row>
    <row r="10" spans="2:12" x14ac:dyDescent="0.2">
      <c r="B10" s="64"/>
      <c r="C10" s="88" t="s">
        <v>21</v>
      </c>
      <c r="D10" s="102">
        <v>44956</v>
      </c>
      <c r="E10" s="95">
        <v>46056</v>
      </c>
      <c r="F10" s="174">
        <f t="shared" ref="F10" si="0">+E10-D10</f>
        <v>1100</v>
      </c>
      <c r="G10" s="95">
        <v>47945</v>
      </c>
      <c r="H10" s="174">
        <f t="shared" ref="H10:J10" si="1">+G10-E10</f>
        <v>1889</v>
      </c>
      <c r="I10" s="95">
        <v>48026</v>
      </c>
      <c r="J10" s="174">
        <f t="shared" si="1"/>
        <v>81</v>
      </c>
      <c r="K10" s="66"/>
    </row>
    <row r="11" spans="2:12" x14ac:dyDescent="0.2">
      <c r="B11" s="64"/>
      <c r="C11" s="88" t="s">
        <v>22</v>
      </c>
      <c r="D11" s="102">
        <v>6654</v>
      </c>
      <c r="E11" s="95">
        <v>6692</v>
      </c>
      <c r="F11" s="174">
        <f>+E11-D11</f>
        <v>38</v>
      </c>
      <c r="G11" s="95">
        <v>6629</v>
      </c>
      <c r="H11" s="174">
        <f>+G11-E11</f>
        <v>-63</v>
      </c>
      <c r="I11" s="95">
        <v>8738</v>
      </c>
      <c r="J11" s="174">
        <f>+I11-G11</f>
        <v>2109</v>
      </c>
      <c r="K11" s="66"/>
    </row>
    <row r="12" spans="2:12" x14ac:dyDescent="0.2">
      <c r="B12" s="64"/>
      <c r="C12" s="52" t="s">
        <v>45</v>
      </c>
      <c r="D12" s="87">
        <f>SUM(D13:D17)</f>
        <v>148785</v>
      </c>
      <c r="E12" s="13">
        <f t="shared" ref="E12:H12" si="2">SUM(E13:E17)</f>
        <v>143731</v>
      </c>
      <c r="F12" s="175">
        <f t="shared" si="2"/>
        <v>-5054</v>
      </c>
      <c r="G12" s="13">
        <f t="shared" si="2"/>
        <v>141822</v>
      </c>
      <c r="H12" s="175">
        <f t="shared" si="2"/>
        <v>-1909</v>
      </c>
      <c r="I12" s="13">
        <v>140239</v>
      </c>
      <c r="J12" s="175">
        <f t="shared" ref="J12" si="3">SUM(J13:J17)</f>
        <v>-1583</v>
      </c>
      <c r="K12" s="66"/>
    </row>
    <row r="13" spans="2:12" x14ac:dyDescent="0.2">
      <c r="B13" s="64"/>
      <c r="C13" s="147" t="s">
        <v>49</v>
      </c>
      <c r="D13" s="102">
        <v>14554</v>
      </c>
      <c r="E13" s="95">
        <v>13221</v>
      </c>
      <c r="F13" s="174">
        <f>+E13-D13</f>
        <v>-1333</v>
      </c>
      <c r="G13" s="95">
        <v>11524</v>
      </c>
      <c r="H13" s="174">
        <f>+G13-E13</f>
        <v>-1697</v>
      </c>
      <c r="I13" s="95">
        <v>11860</v>
      </c>
      <c r="J13" s="174">
        <f>+I13-G13</f>
        <v>336</v>
      </c>
      <c r="K13" s="66"/>
    </row>
    <row r="14" spans="2:12" x14ac:dyDescent="0.2">
      <c r="B14" s="64"/>
      <c r="C14" s="147" t="s">
        <v>50</v>
      </c>
      <c r="D14" s="102">
        <v>40220</v>
      </c>
      <c r="E14" s="95">
        <v>39057</v>
      </c>
      <c r="F14" s="174">
        <f>+E14-D14</f>
        <v>-1163</v>
      </c>
      <c r="G14" s="95">
        <v>39865</v>
      </c>
      <c r="H14" s="174">
        <f>+G14-E14</f>
        <v>808</v>
      </c>
      <c r="I14" s="95">
        <v>38453</v>
      </c>
      <c r="J14" s="174">
        <f>+I14-G14</f>
        <v>-1412</v>
      </c>
      <c r="K14" s="66"/>
    </row>
    <row r="15" spans="2:12" x14ac:dyDescent="0.2">
      <c r="B15" s="64"/>
      <c r="C15" s="147" t="s">
        <v>51</v>
      </c>
      <c r="D15" s="102">
        <v>44302</v>
      </c>
      <c r="E15" s="95">
        <v>41994</v>
      </c>
      <c r="F15" s="174">
        <f>+E15-D15</f>
        <v>-2308</v>
      </c>
      <c r="G15" s="95">
        <v>40508</v>
      </c>
      <c r="H15" s="174">
        <f>+G15-E15</f>
        <v>-1486</v>
      </c>
      <c r="I15" s="95">
        <v>39902</v>
      </c>
      <c r="J15" s="174">
        <f>+I15-G15</f>
        <v>-606</v>
      </c>
      <c r="K15" s="66"/>
    </row>
    <row r="16" spans="2:12" x14ac:dyDescent="0.2">
      <c r="B16" s="64"/>
      <c r="C16" s="147" t="s">
        <v>52</v>
      </c>
      <c r="D16" s="102">
        <v>17660</v>
      </c>
      <c r="E16" s="95">
        <v>17349</v>
      </c>
      <c r="F16" s="174">
        <f>+E16-D16</f>
        <v>-311</v>
      </c>
      <c r="G16" s="95">
        <v>16652</v>
      </c>
      <c r="H16" s="174">
        <f>+G16-E16</f>
        <v>-697</v>
      </c>
      <c r="I16" s="95">
        <v>16349</v>
      </c>
      <c r="J16" s="174">
        <f>+I16-G16</f>
        <v>-303</v>
      </c>
      <c r="K16" s="66"/>
    </row>
    <row r="17" spans="2:11" x14ac:dyDescent="0.2">
      <c r="B17" s="64"/>
      <c r="C17" s="147" t="s">
        <v>53</v>
      </c>
      <c r="D17" s="102">
        <v>32049</v>
      </c>
      <c r="E17" s="95">
        <v>32110</v>
      </c>
      <c r="F17" s="174">
        <f>+E17-D17</f>
        <v>61</v>
      </c>
      <c r="G17" s="95">
        <v>33273</v>
      </c>
      <c r="H17" s="174">
        <f>+G17-E17</f>
        <v>1163</v>
      </c>
      <c r="I17" s="95">
        <v>33675</v>
      </c>
      <c r="J17" s="174">
        <f>+I17-G17</f>
        <v>402</v>
      </c>
      <c r="K17" s="66"/>
    </row>
    <row r="18" spans="2:11" x14ac:dyDescent="0.2">
      <c r="B18" s="64"/>
      <c r="C18" s="105" t="s">
        <v>63</v>
      </c>
      <c r="D18" s="103">
        <v>230580</v>
      </c>
      <c r="E18" s="101">
        <v>226661</v>
      </c>
      <c r="F18" s="176">
        <v>-3919</v>
      </c>
      <c r="G18" s="101">
        <v>228504</v>
      </c>
      <c r="H18" s="176">
        <v>1843</v>
      </c>
      <c r="I18" s="101">
        <v>228870</v>
      </c>
      <c r="J18" s="176">
        <v>1843</v>
      </c>
      <c r="K18" s="66"/>
    </row>
    <row r="19" spans="2:11" x14ac:dyDescent="0.2">
      <c r="B19" s="64"/>
      <c r="C19" s="73"/>
      <c r="D19" s="73"/>
      <c r="E19" s="73"/>
      <c r="F19" s="73"/>
      <c r="G19" s="73"/>
      <c r="H19" s="73"/>
      <c r="I19" s="73"/>
      <c r="J19" s="73"/>
      <c r="K19" s="66"/>
    </row>
    <row r="20" spans="2:11" x14ac:dyDescent="0.2">
      <c r="B20" s="64"/>
      <c r="C20" s="73"/>
      <c r="D20" s="92"/>
      <c r="E20" s="92"/>
      <c r="F20" s="92"/>
      <c r="G20" s="92"/>
      <c r="H20" s="92"/>
      <c r="I20" s="73"/>
      <c r="J20" s="73"/>
      <c r="K20" s="66"/>
    </row>
    <row r="21" spans="2:11" x14ac:dyDescent="0.2">
      <c r="B21" s="64"/>
      <c r="C21" s="19" t="s">
        <v>23</v>
      </c>
      <c r="D21" s="50">
        <v>2015</v>
      </c>
      <c r="E21" s="51">
        <v>2016</v>
      </c>
      <c r="F21" s="51" t="s">
        <v>205</v>
      </c>
      <c r="G21" s="51">
        <v>2017</v>
      </c>
      <c r="H21" s="51" t="s">
        <v>204</v>
      </c>
      <c r="I21" s="51">
        <v>2018</v>
      </c>
      <c r="J21" s="51" t="s">
        <v>203</v>
      </c>
      <c r="K21" s="66"/>
    </row>
    <row r="22" spans="2:11" x14ac:dyDescent="0.2">
      <c r="B22" s="64"/>
      <c r="C22" s="88" t="s">
        <v>20</v>
      </c>
      <c r="D22" s="102">
        <v>1171</v>
      </c>
      <c r="E22" s="95">
        <v>1253</v>
      </c>
      <c r="F22" s="174">
        <f t="shared" ref="F22:F23" si="4">+E22-D22</f>
        <v>82</v>
      </c>
      <c r="G22" s="95">
        <v>1635</v>
      </c>
      <c r="H22" s="174">
        <f>+G22-E22</f>
        <v>382</v>
      </c>
      <c r="I22" s="95">
        <v>1581</v>
      </c>
      <c r="J22" s="174">
        <f>+I22-G22</f>
        <v>-54</v>
      </c>
      <c r="K22" s="66"/>
    </row>
    <row r="23" spans="2:11" x14ac:dyDescent="0.2">
      <c r="B23" s="64"/>
      <c r="C23" s="88" t="s">
        <v>21</v>
      </c>
      <c r="D23" s="102">
        <v>4643</v>
      </c>
      <c r="E23" s="95">
        <v>4604</v>
      </c>
      <c r="F23" s="174">
        <f t="shared" si="4"/>
        <v>-39</v>
      </c>
      <c r="G23" s="95">
        <v>4904</v>
      </c>
      <c r="H23" s="174">
        <f t="shared" ref="H23:J23" si="5">+G23-E23</f>
        <v>300</v>
      </c>
      <c r="I23" s="95">
        <v>4762</v>
      </c>
      <c r="J23" s="174">
        <f t="shared" si="5"/>
        <v>-142</v>
      </c>
      <c r="K23" s="66"/>
    </row>
    <row r="24" spans="2:11" x14ac:dyDescent="0.2">
      <c r="B24" s="64"/>
      <c r="C24" s="88" t="s">
        <v>22</v>
      </c>
      <c r="D24" s="87">
        <v>255</v>
      </c>
      <c r="E24" s="13">
        <v>235</v>
      </c>
      <c r="F24" s="174">
        <f>+E24-D24</f>
        <v>-20</v>
      </c>
      <c r="G24" s="95">
        <v>237</v>
      </c>
      <c r="H24" s="174">
        <f>+G24-E24</f>
        <v>2</v>
      </c>
      <c r="I24" s="95">
        <v>289</v>
      </c>
      <c r="J24" s="174">
        <f>+I24-G24</f>
        <v>52</v>
      </c>
      <c r="K24" s="66"/>
    </row>
    <row r="25" spans="2:11" x14ac:dyDescent="0.2">
      <c r="B25" s="64"/>
      <c r="C25" s="52" t="s">
        <v>45</v>
      </c>
      <c r="D25" s="87">
        <f>SUM(D26:D30)</f>
        <v>17206</v>
      </c>
      <c r="E25" s="13">
        <f t="shared" ref="E25:H25" si="6">SUM(E26:E30)</f>
        <v>16913</v>
      </c>
      <c r="F25" s="175">
        <f t="shared" si="6"/>
        <v>-293</v>
      </c>
      <c r="G25" s="13">
        <f t="shared" si="6"/>
        <v>18292</v>
      </c>
      <c r="H25" s="175">
        <f t="shared" si="6"/>
        <v>1379</v>
      </c>
      <c r="I25" s="13">
        <f t="shared" ref="I25:J25" si="7">SUM(I26:I30)</f>
        <v>18309</v>
      </c>
      <c r="J25" s="175">
        <f t="shared" si="7"/>
        <v>17</v>
      </c>
      <c r="K25" s="66"/>
    </row>
    <row r="26" spans="2:11" x14ac:dyDescent="0.2">
      <c r="B26" s="64"/>
      <c r="C26" s="147" t="s">
        <v>49</v>
      </c>
      <c r="D26" s="102">
        <v>1001</v>
      </c>
      <c r="E26" s="95">
        <v>541</v>
      </c>
      <c r="F26" s="174">
        <f>+E26-D26</f>
        <v>-460</v>
      </c>
      <c r="G26" s="95">
        <v>478</v>
      </c>
      <c r="H26" s="174">
        <f>+G26-E26</f>
        <v>-63</v>
      </c>
      <c r="I26" s="95">
        <v>593</v>
      </c>
      <c r="J26" s="174">
        <f>+I26-G26</f>
        <v>115</v>
      </c>
      <c r="K26" s="66"/>
    </row>
    <row r="27" spans="2:11" x14ac:dyDescent="0.2">
      <c r="B27" s="64"/>
      <c r="C27" s="147" t="s">
        <v>50</v>
      </c>
      <c r="D27" s="102">
        <v>2241</v>
      </c>
      <c r="E27" s="95">
        <v>2594</v>
      </c>
      <c r="F27" s="174">
        <f>+E27-D27</f>
        <v>353</v>
      </c>
      <c r="G27" s="95">
        <v>3304</v>
      </c>
      <c r="H27" s="174">
        <f>+G27-E27</f>
        <v>710</v>
      </c>
      <c r="I27" s="95">
        <v>3635</v>
      </c>
      <c r="J27" s="174">
        <f>+I27-G27</f>
        <v>331</v>
      </c>
      <c r="K27" s="66"/>
    </row>
    <row r="28" spans="2:11" x14ac:dyDescent="0.2">
      <c r="B28" s="64"/>
      <c r="C28" s="147" t="s">
        <v>51</v>
      </c>
      <c r="D28" s="102">
        <v>3996</v>
      </c>
      <c r="E28" s="95">
        <v>3907</v>
      </c>
      <c r="F28" s="174">
        <f>+E28-D28</f>
        <v>-89</v>
      </c>
      <c r="G28" s="95">
        <v>4156</v>
      </c>
      <c r="H28" s="174">
        <f>+G28-E28</f>
        <v>249</v>
      </c>
      <c r="I28" s="95">
        <v>3766</v>
      </c>
      <c r="J28" s="174">
        <f>+I28-G28</f>
        <v>-390</v>
      </c>
      <c r="K28" s="66"/>
    </row>
    <row r="29" spans="2:11" x14ac:dyDescent="0.2">
      <c r="B29" s="64"/>
      <c r="C29" s="147" t="s">
        <v>52</v>
      </c>
      <c r="D29" s="102">
        <v>1343</v>
      </c>
      <c r="E29" s="95">
        <v>1456</v>
      </c>
      <c r="F29" s="174">
        <f>+E29-D29</f>
        <v>113</v>
      </c>
      <c r="G29" s="95">
        <v>1290</v>
      </c>
      <c r="H29" s="174">
        <f>+G29-E29</f>
        <v>-166</v>
      </c>
      <c r="I29" s="95">
        <v>1290</v>
      </c>
      <c r="J29" s="174">
        <f>+I29-G29</f>
        <v>0</v>
      </c>
      <c r="K29" s="66"/>
    </row>
    <row r="30" spans="2:11" x14ac:dyDescent="0.2">
      <c r="B30" s="64"/>
      <c r="C30" s="147" t="s">
        <v>53</v>
      </c>
      <c r="D30" s="102">
        <v>8625</v>
      </c>
      <c r="E30" s="95">
        <v>8415</v>
      </c>
      <c r="F30" s="174">
        <f>+E30-D30</f>
        <v>-210</v>
      </c>
      <c r="G30" s="95">
        <v>9064</v>
      </c>
      <c r="H30" s="174">
        <f>+G30-E30</f>
        <v>649</v>
      </c>
      <c r="I30" s="95">
        <v>9025</v>
      </c>
      <c r="J30" s="174">
        <f>+I30-G30</f>
        <v>-39</v>
      </c>
      <c r="K30" s="66"/>
    </row>
    <row r="31" spans="2:11" x14ac:dyDescent="0.2">
      <c r="B31" s="64"/>
      <c r="C31" s="105" t="s">
        <v>1458</v>
      </c>
      <c r="D31" s="103">
        <v>23275</v>
      </c>
      <c r="E31" s="101">
        <v>23005</v>
      </c>
      <c r="F31" s="176">
        <v>-270</v>
      </c>
      <c r="G31" s="101">
        <v>25068</v>
      </c>
      <c r="H31" s="176">
        <v>2063</v>
      </c>
      <c r="I31" s="101">
        <v>24941</v>
      </c>
      <c r="J31" s="176">
        <v>2063</v>
      </c>
      <c r="K31" s="66"/>
    </row>
    <row r="32" spans="2:11" x14ac:dyDescent="0.2">
      <c r="B32" s="64"/>
      <c r="C32" s="73"/>
      <c r="D32" s="73"/>
      <c r="E32" s="73"/>
      <c r="F32" s="73"/>
      <c r="G32" s="73"/>
      <c r="H32" s="73"/>
      <c r="I32" s="73"/>
      <c r="J32" s="73"/>
      <c r="K32" s="66"/>
    </row>
    <row r="33" spans="2:11" ht="12" thickBot="1" x14ac:dyDescent="0.25">
      <c r="B33" s="634" t="s">
        <v>1653</v>
      </c>
      <c r="C33" s="76"/>
      <c r="D33" s="76"/>
      <c r="E33" s="76"/>
      <c r="F33" s="76"/>
      <c r="G33" s="76"/>
      <c r="H33" s="76"/>
      <c r="I33" s="76"/>
      <c r="J33" s="76"/>
      <c r="K33" s="72"/>
    </row>
  </sheetData>
  <mergeCells count="1">
    <mergeCell ref="B1:K1"/>
  </mergeCells>
  <pageMargins left="0.11811023622047245" right="0.11811023622047245" top="0.74803149606299213" bottom="0.74803149606299213" header="0.31496062992125984" footer="0.31496062992125984"/>
  <pageSetup paperSize="9" orientation="portrait" r:id="rId1"/>
  <ignoredErrors>
    <ignoredError sqref="D25:E25 G25 I25 D12:E12" formulaRange="1"/>
    <ignoredError sqref="F25 H25 J25 F12:J12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22</vt:i4>
      </vt:variant>
      <vt:variant>
        <vt:lpstr>Intervalli denominati</vt:lpstr>
      </vt:variant>
      <vt:variant>
        <vt:i4>5</vt:i4>
      </vt:variant>
    </vt:vector>
  </HeadingPairs>
  <TitlesOfParts>
    <vt:vector size="27" baseType="lpstr">
      <vt:lpstr>Presentazione</vt:lpstr>
      <vt:lpstr>Indicatori Demografici</vt:lpstr>
      <vt:lpstr>Lavoro</vt:lpstr>
      <vt:lpstr>Infortuni sul Lavoro</vt:lpstr>
      <vt:lpstr>Vaccinazioni</vt:lpstr>
      <vt:lpstr>Veterinaria e Igiene Alimenti</vt:lpstr>
      <vt:lpstr>Produzione ricovero</vt:lpstr>
      <vt:lpstr>Complessità assistenziale</vt:lpstr>
      <vt:lpstr>Mobilità attiva</vt:lpstr>
      <vt:lpstr>Cause di Morte Generale</vt:lpstr>
      <vt:lpstr>Mortalità per Casa</vt:lpstr>
      <vt:lpstr>SDO-DRG-Prov</vt:lpstr>
      <vt:lpstr>Epidemiologia Psichiatrica</vt:lpstr>
      <vt:lpstr>Qualità</vt:lpstr>
      <vt:lpstr>Pronto soccorso</vt:lpstr>
      <vt:lpstr>SIAD</vt:lpstr>
      <vt:lpstr>Posti Autorizzati Res-SemiR</vt:lpstr>
      <vt:lpstr>Prestazioni ambulatoriali</vt:lpstr>
      <vt:lpstr>Screening</vt:lpstr>
      <vt:lpstr>Assist_Res_Semires_CI</vt:lpstr>
      <vt:lpstr>Indicatori Valutazione</vt:lpstr>
      <vt:lpstr>Stili di Vita Regione</vt:lpstr>
      <vt:lpstr>'Veterinaria e Igiene Alimenti'!_Hlk11840970</vt:lpstr>
      <vt:lpstr>'Complessità assistenziale'!Area_stampa</vt:lpstr>
      <vt:lpstr>'Mobilità attiva'!Area_stampa</vt:lpstr>
      <vt:lpstr>'Produzione ricovero'!Area_stampa</vt:lpstr>
      <vt:lpstr>'Pronto soccorso'!Area_stampa</vt:lpstr>
    </vt:vector>
  </TitlesOfParts>
  <Company>Regione Marche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Samuele</dc:creator>
  <cp:lastModifiedBy>marco pompili</cp:lastModifiedBy>
  <cp:lastPrinted>2019-01-30T13:34:33Z</cp:lastPrinted>
  <dcterms:created xsi:type="dcterms:W3CDTF">2018-12-12T07:42:10Z</dcterms:created>
  <dcterms:modified xsi:type="dcterms:W3CDTF">2020-03-03T14:23:04Z</dcterms:modified>
</cp:coreProperties>
</file>